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6.xml" ContentType="application/vnd.openxmlformats-officedocument.drawing+xml"/>
  <Override PartName="/xl/worksheets/sheet34.xml" ContentType="application/vnd.openxmlformats-officedocument.spreadsheetml.worksheet+xml"/>
  <Override PartName="/xl/drawings/drawing7.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15" yWindow="975" windowWidth="27180" windowHeight="8115" tabRatio="859" activeTab="0"/>
  </bookViews>
  <sheets>
    <sheet name="Komentár" sheetId="1" r:id="rId1"/>
    <sheet name="Vysvetlivky" sheetId="2" r:id="rId2"/>
    <sheet name="01.Tr.agenda OS (2)" sheetId="3" r:id="rId3"/>
    <sheet name="04.Tr.agenda-KS(1)" sheetId="4" r:id="rId4"/>
    <sheet name="05.Tr.agenda-KS(2)" sheetId="5" r:id="rId5"/>
    <sheet name="06.Tr.agenda-KS(3)" sheetId="6" r:id="rId6"/>
    <sheet name="07.Počet došlých vecí (GRAF (2" sheetId="7" r:id="rId7"/>
    <sheet name="08.Počet odsúd. a trestoch" sheetId="8" r:id="rId8"/>
    <sheet name="09.Počet odsúd.(GRAF)" sheetId="9" r:id="rId9"/>
    <sheet name="10.Druhy trestov(GRAF)" sheetId="10" r:id="rId10"/>
    <sheet name="11.Mladiství " sheetId="11" r:id="rId11"/>
    <sheet name="12.Mladiství (GRAF)" sheetId="12" r:id="rId12"/>
    <sheet name="13.Ženy" sheetId="13" r:id="rId13"/>
    <sheet name="14.Ženy (GRAF)" sheetId="14" r:id="rId14"/>
    <sheet name="15.Prehľad Recidivisti" sheetId="15" r:id="rId15"/>
    <sheet name="16.R-kateg.pachat.(1)" sheetId="16" r:id="rId16"/>
    <sheet name="17.R-kateg.pachat.(2)" sheetId="17" r:id="rId17"/>
    <sheet name="18.R-kateg.pachat.(3)" sheetId="18" r:id="rId18"/>
    <sheet name="19.Osobit.TČ-I. HL. " sheetId="19" r:id="rId19"/>
    <sheet name="20.Osobit.TČ-II.HL. " sheetId="20" r:id="rId20"/>
    <sheet name="21.Osobit.TČ-III. HL. " sheetId="21" r:id="rId21"/>
    <sheet name="22.Osobit.TČ-IV. HL. " sheetId="22" r:id="rId22"/>
    <sheet name="23.Osobit.TČ-VIII.HL. " sheetId="23" r:id="rId23"/>
    <sheet name="24.Osobit.TČ-IX.HL. " sheetId="24" r:id="rId24"/>
    <sheet name="25.Osobit.TČ-III. HLAVA " sheetId="25" r:id="rId25"/>
    <sheet name="26.Osobit.TČ-V.HLAVA " sheetId="26" r:id="rId26"/>
    <sheet name="27.Osobit.TČ-VI. HLAVA " sheetId="27" r:id="rId27"/>
    <sheet name="28.Osobit.TČ-VII. HLAVA " sheetId="28" r:id="rId28"/>
    <sheet name="29.Osobit.TČ-VIII.HLAVA (2)" sheetId="29" r:id="rId29"/>
    <sheet name="30.Osobit.TČ-IX. HLAVA " sheetId="30" r:id="rId30"/>
    <sheet name="31.PR.Extrémizmus (2)" sheetId="31" r:id="rId31"/>
    <sheet name="32.PR-týranie osoby" sheetId="32" r:id="rId32"/>
    <sheet name="33.Podiel počtu odsúd.(GRAF)" sheetId="33" r:id="rId33"/>
    <sheet name="34.Najťažšie trest.činy (GRAF)" sheetId="34" r:id="rId34"/>
    <sheet name="35.Upustenie od potrest (2)" sheetId="35" r:id="rId35"/>
    <sheet name="36.Oslobodenie" sheetId="36" r:id="rId36"/>
    <sheet name="37.Oslobodenie(2)" sheetId="37" r:id="rId37"/>
    <sheet name="38.Dom.väzenie" sheetId="38" r:id="rId38"/>
    <sheet name="39.Vplyv alkoh.(1)" sheetId="39" r:id="rId39"/>
    <sheet name="40.Vplyv alkoh.(2)" sheetId="40" r:id="rId40"/>
    <sheet name="41.Vplyv alkoh.(3)" sheetId="41" r:id="rId41"/>
    <sheet name="42.Návyk.látky (1)" sheetId="42" r:id="rId42"/>
    <sheet name="43.Návyk.látky (2)" sheetId="43" r:id="rId43"/>
    <sheet name="44.Ochran.opatrenia" sheetId="44" r:id="rId44"/>
    <sheet name="45.Neralizov.PALaPTL (2)" sheetId="45" r:id="rId45"/>
    <sheet name="46.nenastúp.tresty (2)" sheetId="46" r:id="rId46"/>
    <sheet name="47.Odvolania-T " sheetId="47" r:id="rId47"/>
    <sheet name="48.Rýchlosť konania " sheetId="48" r:id="rId48"/>
    <sheet name="49.Súdna väzba " sheetId="49" r:id="rId49"/>
    <sheet name="50.Väzba-v PK " sheetId="50" r:id="rId50"/>
    <sheet name="51.Probacie  " sheetId="51" r:id="rId51"/>
    <sheet name="52.Probacie  " sheetId="52" r:id="rId52"/>
    <sheet name="53.Probacie  " sheetId="53" r:id="rId53"/>
    <sheet name="54.Mediácie  " sheetId="54" r:id="rId54"/>
    <sheet name="55.Mediácie " sheetId="55" r:id="rId55"/>
    <sheet name="56.Mediácie  " sheetId="56" r:id="rId56"/>
  </sheets>
  <externalReferences>
    <externalReference r:id="rId59"/>
    <externalReference r:id="rId60"/>
    <externalReference r:id="rId61"/>
  </externalReferences>
  <definedNames>
    <definedName name="Krádež__sprenevera__podvod" localSheetId="2">#REF!</definedName>
    <definedName name="Krádež__sprenevera__podvod" localSheetId="3">#REF!</definedName>
    <definedName name="Krádež__sprenevera__podvod" localSheetId="4">#REF!</definedName>
    <definedName name="Krádež__sprenevera__podvod" localSheetId="5">#REF!</definedName>
    <definedName name="Krádež__sprenevera__podvod" localSheetId="6">#REF!</definedName>
    <definedName name="Krádež__sprenevera__podvod" localSheetId="18">#REF!</definedName>
    <definedName name="Krádež__sprenevera__podvod" localSheetId="19">#REF!</definedName>
    <definedName name="Krádež__sprenevera__podvod" localSheetId="20">#REF!</definedName>
    <definedName name="Krádež__sprenevera__podvod" localSheetId="21">#REF!</definedName>
    <definedName name="Krádež__sprenevera__podvod" localSheetId="22">#REF!</definedName>
    <definedName name="Krádež__sprenevera__podvod" localSheetId="23">#REF!</definedName>
    <definedName name="Krádež__sprenevera__podvod" localSheetId="24">#REF!</definedName>
    <definedName name="Krádež__sprenevera__podvod" localSheetId="25">#REF!</definedName>
    <definedName name="Krádež__sprenevera__podvod" localSheetId="26">#REF!</definedName>
    <definedName name="Krádež__sprenevera__podvod" localSheetId="27">#REF!</definedName>
    <definedName name="Krádež__sprenevera__podvod" localSheetId="28">#REF!</definedName>
    <definedName name="Krádež__sprenevera__podvod" localSheetId="29">#REF!</definedName>
    <definedName name="Krádež__sprenevera__podvod" localSheetId="44">#REF!</definedName>
    <definedName name="Krádež__sprenevera__podvod" localSheetId="45">#REF!</definedName>
    <definedName name="Krádež__sprenevera__podvod" localSheetId="46">#REF!</definedName>
    <definedName name="Krádež__sprenevera__podvod">'33.Podiel počtu odsúd.(GRAF)'!$B$16</definedName>
    <definedName name="_xlnm.Print_Titles" localSheetId="50">'51.Probacie  '!$A:$S,'51.Probacie  '!$1:$5</definedName>
    <definedName name="_xlnm.Print_Titles" localSheetId="51">'52.Probacie  '!$A:$S,'52.Probacie  '!$1:$5</definedName>
    <definedName name="_xlnm.Print_Titles" localSheetId="52">'53.Probacie  '!$A:$S,'53.Probacie  '!$1:$5</definedName>
    <definedName name="_xlnm.Print_Titles" localSheetId="53">'54.Mediácie  '!$A:$A,'54.Mediácie  '!$1:$7</definedName>
    <definedName name="_xlnm.Print_Titles" localSheetId="54">'55.Mediácie '!$A:$A,'55.Mediácie '!$1:$7</definedName>
    <definedName name="_xlnm.Print_Titles" localSheetId="55">'56.Mediácie  '!$A:$A,'56.Mediácie  '!$1:$7</definedName>
    <definedName name="_xlnm.Print_Area" localSheetId="2">'01.Tr.agenda OS (2)'!$A$1:$H$53</definedName>
    <definedName name="_xlnm.Print_Area" localSheetId="3">'04.Tr.agenda-KS(1)'!$A$1:$N$30</definedName>
    <definedName name="_xlnm.Print_Area" localSheetId="4">'05.Tr.agenda-KS(2)'!$A$1:$N$30</definedName>
    <definedName name="_xlnm.Print_Area" localSheetId="5">'06.Tr.agenda-KS(3)'!$A$1:$N$30</definedName>
    <definedName name="_xlnm.Print_Area" localSheetId="6">'07.Počet došlých vecí (GRAF (2'!$A$1:$P$34</definedName>
    <definedName name="_xlnm.Print_Area" localSheetId="7">'08.Počet odsúd. a trestoch'!$A$1:$L$18</definedName>
    <definedName name="_xlnm.Print_Area" localSheetId="8">'09.Počet odsúd.(GRAF)'!$A$1:$P$32</definedName>
    <definedName name="_xlnm.Print_Area" localSheetId="9">'10.Druhy trestov(GRAF)'!$A$1:$L$36</definedName>
    <definedName name="_xlnm.Print_Area" localSheetId="10">'11.Mladiství '!$A$1:$K$16</definedName>
    <definedName name="_xlnm.Print_Area" localSheetId="11">'12.Mladiství (GRAF)'!$A$1:$P$33</definedName>
    <definedName name="_xlnm.Print_Area" localSheetId="12">'13.Ženy'!$A$1:$K$17</definedName>
    <definedName name="_xlnm.Print_Area" localSheetId="13">'14.Ženy (GRAF)'!$A$1:$P$33</definedName>
    <definedName name="_xlnm.Print_Area" localSheetId="14">'15.Prehľad Recidivisti'!$A$1:$H$17</definedName>
    <definedName name="_xlnm.Print_Area" localSheetId="15">'16.R-kateg.pachat.(1)'!$A$1:$I$26</definedName>
    <definedName name="_xlnm.Print_Area" localSheetId="16">'17.R-kateg.pachat.(2)'!$A$1:$I$26</definedName>
    <definedName name="_xlnm.Print_Area" localSheetId="17">'18.R-kateg.pachat.(3)'!$A$1:$I$26</definedName>
    <definedName name="_xlnm.Print_Area" localSheetId="18">'19.Osobit.TČ-I. HL. '!$A$1:$P$18</definedName>
    <definedName name="_xlnm.Print_Area" localSheetId="19">'20.Osobit.TČ-II.HL. '!$A$1:$P$14</definedName>
    <definedName name="_xlnm.Print_Area" localSheetId="20">'21.Osobit.TČ-III. HL. '!$A$1:$P$13</definedName>
    <definedName name="_xlnm.Print_Area" localSheetId="21">'22.Osobit.TČ-IV. HL. '!$A$1:$O$14</definedName>
    <definedName name="_xlnm.Print_Area" localSheetId="22">'23.Osobit.TČ-VIII.HL. '!$A$1:$P$14</definedName>
    <definedName name="_xlnm.Print_Area" localSheetId="23">'24.Osobit.TČ-IX.HL. '!$A$1:$P$13</definedName>
    <definedName name="_xlnm.Print_Area" localSheetId="24">'25.Osobit.TČ-III. HLAVA '!$A$1:$P$18</definedName>
    <definedName name="_xlnm.Print_Area" localSheetId="25">'26.Osobit.TČ-V.HLAVA '!$A$1:$P$14</definedName>
    <definedName name="_xlnm.Print_Area" localSheetId="26">'27.Osobit.TČ-VI. HLAVA '!$A$1:$P$14</definedName>
    <definedName name="_xlnm.Print_Area" localSheetId="27">'28.Osobit.TČ-VII. HLAVA '!$A$1:$P$14</definedName>
    <definedName name="_xlnm.Print_Area" localSheetId="28">'29.Osobit.TČ-VIII.HLAVA (2)'!$A$1:$P$14</definedName>
    <definedName name="_xlnm.Print_Area" localSheetId="29">'30.Osobit.TČ-IX. HLAVA '!$A$1:$O$14</definedName>
    <definedName name="_xlnm.Print_Area" localSheetId="30">'31.PR.Extrémizmus (2)'!$A$1:$G$24</definedName>
    <definedName name="_xlnm.Print_Area" localSheetId="31">'32.PR-týranie osoby'!$A$1:$I$28</definedName>
    <definedName name="_xlnm.Print_Area" localSheetId="32">'33.Podiel počtu odsúd.(GRAF)'!$A$1:$O$34</definedName>
    <definedName name="_xlnm.Print_Area" localSheetId="33">'34.Najťažšie trest.činy (GRAF)'!$A$1:$P$36</definedName>
    <definedName name="_xlnm.Print_Area" localSheetId="34">'35.Upustenie od potrest (2)'!$A$1:$H$17</definedName>
    <definedName name="_xlnm.Print_Area" localSheetId="35">'36.Oslobodenie'!$A$1:$F$15</definedName>
    <definedName name="_xlnm.Print_Area" localSheetId="36">'37.Oslobodenie(2)'!$A$1:$E$15</definedName>
    <definedName name="_xlnm.Print_Area" localSheetId="37">'38.Dom.väzenie'!$A$1:$D$20</definedName>
    <definedName name="_xlnm.Print_Area" localSheetId="38">'39.Vplyv alkoh.(1)'!$A$1:$I$26</definedName>
    <definedName name="_xlnm.Print_Area" localSheetId="39">'40.Vplyv alkoh.(2)'!$A$1:$I$26</definedName>
    <definedName name="_xlnm.Print_Area" localSheetId="40">'41.Vplyv alkoh.(3)'!$A$1:$I$26</definedName>
    <definedName name="_xlnm.Print_Area" localSheetId="41">'42.Návyk.látky (1)'!$A$1:$E$30</definedName>
    <definedName name="_xlnm.Print_Area" localSheetId="42">'43.Návyk.látky (2)'!$A$1:$E$30</definedName>
    <definedName name="_xlnm.Print_Area" localSheetId="43">'44.Ochran.opatrenia'!$A$1:$K$16</definedName>
    <definedName name="_xlnm.Print_Area" localSheetId="44">'45.Neralizov.PALaPTL (2)'!$A$1:$J$20</definedName>
    <definedName name="_xlnm.Print_Area" localSheetId="45">'46.nenastúp.tresty (2)'!$A$1:$F$17</definedName>
    <definedName name="_xlnm.Print_Area" localSheetId="46">'47.Odvolania-T '!$A$1:$P$19</definedName>
    <definedName name="_xlnm.Print_Area" localSheetId="47">'48.Rýchlosť konania '!$A$1:$O$34</definedName>
    <definedName name="_xlnm.Print_Area" localSheetId="48">'49.Súdna väzba '!$A$1:$M$28</definedName>
    <definedName name="_xlnm.Print_Area" localSheetId="49">'50.Väzba-v PK '!$A$1:$M$28</definedName>
    <definedName name="_xlnm.Print_Area" localSheetId="50">'51.Probacie  '!$A$1:$S$31</definedName>
    <definedName name="_xlnm.Print_Area" localSheetId="51">'52.Probacie  '!$A$1:$S$30</definedName>
    <definedName name="_xlnm.Print_Area" localSheetId="52">'53.Probacie  '!$A$1:$S$23</definedName>
    <definedName name="_xlnm.Print_Area" localSheetId="53">'54.Mediácie  '!$A$1:$U$32</definedName>
    <definedName name="_xlnm.Print_Area" localSheetId="54">'55.Mediácie '!$A$1:$U$32</definedName>
    <definedName name="_xlnm.Print_Area" localSheetId="55">'56.Mediácie  '!$A$1:$U$25</definedName>
    <definedName name="_xlnm.Print_Area" localSheetId="1">'Vysvetlivky'!$A$1:$A$13</definedName>
    <definedName name="Rok" localSheetId="6">'07.Počet došlých vecí (GRAF (2'!$B$31:$O$34</definedName>
    <definedName name="Rok" localSheetId="18">#REF!</definedName>
    <definedName name="Rok" localSheetId="19">#REF!</definedName>
    <definedName name="Rok" localSheetId="20">#REF!</definedName>
    <definedName name="Rok" localSheetId="21">#REF!</definedName>
    <definedName name="Rok" localSheetId="22">#REF!</definedName>
    <definedName name="Rok" localSheetId="23">#REF!</definedName>
    <definedName name="Rok" localSheetId="24">#REF!</definedName>
    <definedName name="Rok" localSheetId="25">#REF!</definedName>
    <definedName name="Rok" localSheetId="26">#REF!</definedName>
    <definedName name="Rok" localSheetId="27">#REF!</definedName>
    <definedName name="Rok" localSheetId="28">#REF!</definedName>
    <definedName name="Rok" localSheetId="29">#REF!</definedName>
    <definedName name="Rok">#REF!</definedName>
  </definedNames>
  <calcPr fullCalcOnLoad="1"/>
</workbook>
</file>

<file path=xl/sharedStrings.xml><?xml version="1.0" encoding="utf-8"?>
<sst xmlns="http://schemas.openxmlformats.org/spreadsheetml/2006/main" count="1922" uniqueCount="438">
  <si>
    <t xml:space="preserve">PREHĽAD </t>
  </si>
  <si>
    <t>O TRESTNEJ AGENDE NA KRAJSKÝCH SÚDOCH</t>
  </si>
  <si>
    <t>O TRESTNEJ AGENDE NA OKRESNÝCH SÚDOCH</t>
  </si>
  <si>
    <t>Kraj</t>
  </si>
  <si>
    <t>Rok</t>
  </si>
  <si>
    <t>Počet vecí a osôb vo veciach</t>
  </si>
  <si>
    <t>T +</t>
  </si>
  <si>
    <t>To ++</t>
  </si>
  <si>
    <t>došlých</t>
  </si>
  <si>
    <t>nevybavených</t>
  </si>
  <si>
    <t>veci</t>
  </si>
  <si>
    <t>osoby</t>
  </si>
  <si>
    <t>PO</t>
  </si>
  <si>
    <t>KE</t>
  </si>
  <si>
    <t>SR</t>
  </si>
  <si>
    <t>Roky</t>
  </si>
  <si>
    <t>vybavených +</t>
  </si>
  <si>
    <t>nevybavených +</t>
  </si>
  <si>
    <t>BA</t>
  </si>
  <si>
    <t>TT</t>
  </si>
  <si>
    <t>TN</t>
  </si>
  <si>
    <t>NR</t>
  </si>
  <si>
    <t>ZA</t>
  </si>
  <si>
    <t>BB</t>
  </si>
  <si>
    <t>Spolu</t>
  </si>
  <si>
    <t>Okresné súdy</t>
  </si>
  <si>
    <t>Krajské súdy</t>
  </si>
  <si>
    <t>O POČTE NEREALIZOVANÝCH PAL A PTL A DÔVODOCH NEREALIZÁCIE</t>
  </si>
  <si>
    <t>Nerealizované ochranné liečenia spolu</t>
  </si>
  <si>
    <t>spolu</t>
  </si>
  <si>
    <t>neznámy pobyt</t>
  </si>
  <si>
    <t>x PAL :</t>
  </si>
  <si>
    <t>protialkoholické liečenie</t>
  </si>
  <si>
    <t xml:space="preserve"> </t>
  </si>
  <si>
    <t xml:space="preserve">PREHĽAD  </t>
  </si>
  <si>
    <t xml:space="preserve">O POČTE ODSÚDENÝCH OKRESNÝMI SÚDMI, KTORÍ NENASTÚPILI DO VÝKONU TRESTU </t>
  </si>
  <si>
    <t>PREHĽAD</t>
  </si>
  <si>
    <t>(OKRESNÉ SÚDY)</t>
  </si>
  <si>
    <t>Spôsob vybavenia a podiel na vybavených odvolaniach</t>
  </si>
  <si>
    <t>oslobodené</t>
  </si>
  <si>
    <t>inak</t>
  </si>
  <si>
    <t>vo výroku o vine</t>
  </si>
  <si>
    <t>trest sprísnený</t>
  </si>
  <si>
    <t>počet</t>
  </si>
  <si>
    <t>%</t>
  </si>
  <si>
    <t xml:space="preserve">REKAPITULÁCIA </t>
  </si>
  <si>
    <t>PERCENTUÁLNY PODIEL JEDNOTLIVÝCH KATEGÓRIÍ PÁCHATEĽOV</t>
  </si>
  <si>
    <t>Celkový počet odsúdených</t>
  </si>
  <si>
    <t>Mladiství</t>
  </si>
  <si>
    <t>Ženy</t>
  </si>
  <si>
    <t>Recidivisti                   uznaní súdom</t>
  </si>
  <si>
    <t>Recidivisti                    uznaní súdom</t>
  </si>
  <si>
    <t>-</t>
  </si>
  <si>
    <t>Počet odsúdených</t>
  </si>
  <si>
    <t>z toho pod vplyvom drog</t>
  </si>
  <si>
    <t>Počet spáchaných skutkov</t>
  </si>
  <si>
    <t>Tresty +</t>
  </si>
  <si>
    <t>NEPO</t>
  </si>
  <si>
    <t>peňažný trest</t>
  </si>
  <si>
    <t>iné</t>
  </si>
  <si>
    <t>Počet osôb</t>
  </si>
  <si>
    <t>do 3 mesiacov</t>
  </si>
  <si>
    <t>od 3 do 6 mesiacov</t>
  </si>
  <si>
    <t>od 6 mesiacov         do 1 roka</t>
  </si>
  <si>
    <t>od 1 do 2 rokov</t>
  </si>
  <si>
    <t>viac ako 2 roky</t>
  </si>
  <si>
    <t>Priemer    v dňoch</t>
  </si>
  <si>
    <t>od 6 mesiacov           do 1 roka</t>
  </si>
  <si>
    <t>Trestné činy (podiel v %)</t>
  </si>
  <si>
    <t>Trestné činy (počet v tis.)</t>
  </si>
  <si>
    <t xml:space="preserve">Peňažný trest </t>
  </si>
  <si>
    <t>Nepodmienečný trest</t>
  </si>
  <si>
    <t>Iný samostatne uložený trest</t>
  </si>
  <si>
    <t>Upustené od potrestania</t>
  </si>
  <si>
    <t>Podmienečný trest</t>
  </si>
  <si>
    <t>Žien</t>
  </si>
  <si>
    <t>Mladistvých</t>
  </si>
  <si>
    <t>Tresty ++</t>
  </si>
  <si>
    <t>Index odsúdených osôb +</t>
  </si>
  <si>
    <t>III. HLAVA - trestné činy proti poriadku vo verejných veciach</t>
  </si>
  <si>
    <t>Počet odsúd.</t>
  </si>
  <si>
    <t>Tresty uložené odsúdeným a ich podiel</t>
  </si>
  <si>
    <t>Počet odsúdených vo vybraných kategóriách</t>
  </si>
  <si>
    <t>PT ul. samos.</t>
  </si>
  <si>
    <t>iné samost. tresty</t>
  </si>
  <si>
    <t>mlad.</t>
  </si>
  <si>
    <t>žien</t>
  </si>
  <si>
    <t>rec. uzn. súdom</t>
  </si>
  <si>
    <t>vplyv alkoholu</t>
  </si>
  <si>
    <t>§155, 156 Tr.z.</t>
  </si>
  <si>
    <t>§160 až 162 Tr.z.</t>
  </si>
  <si>
    <t>V. HLAVA - trestné činy hrubo narušujúce občianske spolužitie</t>
  </si>
  <si>
    <t>rec. uzn.  súdom</t>
  </si>
  <si>
    <t>§ 202
 Tr. z.</t>
  </si>
  <si>
    <t>VI. HLAVA - trestné činy proti rodine a mládeži</t>
  </si>
  <si>
    <t>§ 213
Tr. z.</t>
  </si>
  <si>
    <t>§ 217 § 218 Tr. z.</t>
  </si>
  <si>
    <t>VII. HLAVA - trestné činy proti životu a zdraviu</t>
  </si>
  <si>
    <t>§ 219 Tr.z.</t>
  </si>
  <si>
    <t>§ 221 
§ 222 
§ 225 Tr.z.</t>
  </si>
  <si>
    <t>VIII. HLAVA - trestné činy proti slobode a ľudskej dôstojnosti</t>
  </si>
  <si>
    <t>Počet                     odsúdených</t>
  </si>
  <si>
    <t>§ 234 Tr.z.</t>
  </si>
  <si>
    <t>§ 241-243 a 
§ 245 Tr.z.</t>
  </si>
  <si>
    <t>IX. HLAVA - trestné činy proti majetku</t>
  </si>
  <si>
    <t>§ 247, 248, 250 Tr.z.</t>
  </si>
  <si>
    <t>I. HLAVA - trestné činy proti životu a zdraviu</t>
  </si>
  <si>
    <t xml:space="preserve">§ 144 a 145 Tr.z.                                </t>
  </si>
  <si>
    <t>§ 155,156 a § 147,148 Tr.z.</t>
  </si>
  <si>
    <t>II. HLAVA - trestné činy proti slobode a ľudskej dôstojnosti</t>
  </si>
  <si>
    <t xml:space="preserve">§ 188 Tr.z.                         </t>
  </si>
  <si>
    <t>§ 199-203 Tr.z.</t>
  </si>
  <si>
    <t>III. HLAVA - trestné činy proti rodine a mládeži</t>
  </si>
  <si>
    <t xml:space="preserve">§ 207 Tr.z.  </t>
  </si>
  <si>
    <t>§ 211 Tr.z.</t>
  </si>
  <si>
    <t>IV. HLAVA - trestné činy proti majetku</t>
  </si>
  <si>
    <t>VIII. HLAVA - trestné činy proti poriadku vo verejných veciach</t>
  </si>
  <si>
    <t xml:space="preserve">§ 323 a 324 Tr.z.          </t>
  </si>
  <si>
    <t>§ 328 -336 Tr.z.</t>
  </si>
  <si>
    <t>IX. HLAVA - trestné činy proti iným právam a slobodám</t>
  </si>
  <si>
    <t>§ 364 Tr.z.</t>
  </si>
  <si>
    <t>Počet odsúdených                            vo vybraných kategóriách</t>
  </si>
  <si>
    <t>z toho</t>
  </si>
  <si>
    <t>O OSOBITNE SLEDOVANÝCH TRESTNÝCH ČINOCH, PODIELE TRESTOV A JEDNOTLIVÝCH KATEGÓRIÁCH ODSÚDENÝCH</t>
  </si>
  <si>
    <t xml:space="preserve">O OSOBITNE SLEDOVANÝCH TRESTNÝCH ČINOCH, PODIELE TRESTOV A JEDNOTLIVÝCH KATEGÓRIÁCH ODSÚDENÝCH </t>
  </si>
  <si>
    <t>PODĽA ZÁK. č. 301/2005 Z. z.</t>
  </si>
  <si>
    <t xml:space="preserve">PODĽA ZÁK. č. 300/2005 Z. z. </t>
  </si>
  <si>
    <t>Vražda</t>
  </si>
  <si>
    <t>Lúpež</t>
  </si>
  <si>
    <t>Úmyselné ublíženie na zdraví</t>
  </si>
  <si>
    <t>Krádež, sprenevera, podvod</t>
  </si>
  <si>
    <t>Znásilnenie, sex. zneužitie</t>
  </si>
  <si>
    <t>Počet odsúdených spolu</t>
  </si>
  <si>
    <t>Osoby, od potrestania ktorých súd upustil</t>
  </si>
  <si>
    <t>RECIDIVISTI UZNANÍ SÚDOM</t>
  </si>
  <si>
    <t>Počet odsúdených recidivistov</t>
  </si>
  <si>
    <t>POČET OSÔB, U KTORÝCH SÚD ROZHODOL O OSLOBODENÍ, PODMIENEČNOM ZASTAVENÍ,</t>
  </si>
  <si>
    <t>oslobodeniu</t>
  </si>
  <si>
    <t>podmienečnému zastaveniu stíhania podľa § 307 Tr. por.</t>
  </si>
  <si>
    <t>zastaveniu trestného stíhania</t>
  </si>
  <si>
    <t>postúpeniu inému orgánu</t>
  </si>
  <si>
    <t>POČET OSÔB, U KTORÝCH SÚD ROZHODOL O OSLOBODENÍ, POSTÚPENÍ A  ZASTAVENÍ</t>
  </si>
  <si>
    <t>podmienečnému zastaveniu stíhania podľa § 216 Tr.por.</t>
  </si>
  <si>
    <t>zmieru a zastaveniu</t>
  </si>
  <si>
    <t xml:space="preserve">VYBRANÉ DRUHY </t>
  </si>
  <si>
    <t>Ochranný dohľad</t>
  </si>
  <si>
    <t>Ochranné liečenie</t>
  </si>
  <si>
    <t>Ochranná výchova</t>
  </si>
  <si>
    <t>protialkoholické</t>
  </si>
  <si>
    <t>protitoxikomanické</t>
  </si>
  <si>
    <t>psychiatrické</t>
  </si>
  <si>
    <t>sexuologické</t>
  </si>
  <si>
    <t>Od dôjdenia veci na súd do právoplatnosti rozhodnutia uplynulo</t>
  </si>
  <si>
    <t>do 1 mesiaca</t>
  </si>
  <si>
    <t>viac ako 1 rok</t>
  </si>
  <si>
    <t xml:space="preserve">počet </t>
  </si>
  <si>
    <t>Počet odsúdených                           vo vybraných kategóriách</t>
  </si>
  <si>
    <t>Z toho počet odsúdených, ktorí nenastúpili trest, hoci od jeho uloženia                    uplynulo viac ako 3 mesiace</t>
  </si>
  <si>
    <t xml:space="preserve">Počet osôb vo vybavených odvolaniach + </t>
  </si>
  <si>
    <t>od 2 do 3 rokov</t>
  </si>
  <si>
    <t>od 3 do 4 rokov</t>
  </si>
  <si>
    <t>od 4 do 5 rokov</t>
  </si>
  <si>
    <t>od 5 do 6 rokov</t>
  </si>
  <si>
    <t>od 9 mes. do 1 r.</t>
  </si>
  <si>
    <t xml:space="preserve">od 1 do 3 mes. </t>
  </si>
  <si>
    <t xml:space="preserve">od 3 do 6 mes. </t>
  </si>
  <si>
    <t xml:space="preserve">od 6 do 9 mes. </t>
  </si>
  <si>
    <t>od 1 do 3 mes.</t>
  </si>
  <si>
    <t>od 3 do 6 mes.</t>
  </si>
  <si>
    <t>od 6 do 9 mes.</t>
  </si>
  <si>
    <t>nad 6 rokov</t>
  </si>
  <si>
    <t>Vysvetlivky:</t>
  </si>
  <si>
    <t xml:space="preserve">2) Vybavenou trestnou vecou pre účely štatistického výkazníctva o stave a pohybe trestnej agendy je vec týkajúca sa trestného činu, v ktorej bolo vynesené rozhodnutie vo veci samej (rozsudok) alebo uznesenie o vybavení iným spôsobom (zastavením, postúpením veci správnemu orgánu a pod.), ktoré je predmetom zápisu do štatistického listu T a tento štatistický list bol vyhotovený a zaslaný. Za vybavenú sa považuje aj vec vybavená iným spôsobom, o ktorom sa síce nevyhotovuje štatistický list T, ale je konečné, napr.: vrátenie veci prokurátorovi na došetrenie, postúpenie inému súdu, podmienečné zastavenie trestného stíhania podľa § 307 Trestného poriadku (zák. č. 141/1961 Zb. v znení neskorších predpisov) ako aj podmienečné zastavenie trestného stíhania podľa § 216 Trestného poriadku a zmier a zastavenie trestného stíhania podľa § 282 Trestného poriadku (zákon č. 301/2005 Z. z. účinného od 1. januára 2006). </t>
  </si>
  <si>
    <t xml:space="preserve">3) V údajoch o odvolacej agende (To) nie sú započítané údaje o sťažnostiach. </t>
  </si>
  <si>
    <t>5) Súčet jednotlivých druhov uložených trestov (ich podiel) je nižší ako počet odsúdených osôb (resp. 100%), pretože odsúdenými sa rozumejú aj osoby, ktoré súd uznal vinnými zo spáchania trestného činu ale upustil od ich potrestania.</t>
  </si>
  <si>
    <t xml:space="preserve">1) V prehľadoch je trestná činnosť označená paragrafmi, pod ktorými sú uvedené príslušné skutkové podstaty v Trestnom zákone č. 300/2005 Z. z. účinného od 1. januára 2006 a príslušné skutkové podstaty uvedené v Trestnom zákone č. 140/1961 Zb. v znení neskorších predpisov. </t>
  </si>
  <si>
    <t>(OKRESNÉ A KRAJSKÉ SÚDY)</t>
  </si>
  <si>
    <t>§ 196-197a
Tr. z.</t>
  </si>
  <si>
    <t xml:space="preserve">§ 359-360 Tr.z. </t>
  </si>
  <si>
    <t>x</t>
  </si>
  <si>
    <r>
      <t xml:space="preserve">4) Pod pojmom index odsúdených osôb (Io) rozumieme podiel počtu právoplatne odsúdených páchateľov (O) z celkového počtu trestne zodpovedných osôb (T), t. j. osôb starších ako 14 rokov, prepočítaných na 10 000 obyvateľov, podľa vzorca: </t>
    </r>
    <r>
      <rPr>
        <b/>
        <i/>
        <sz val="10"/>
        <rFont val="Arial"/>
        <family val="2"/>
      </rPr>
      <t>Io = O/T x 10 000.</t>
    </r>
    <r>
      <rPr>
        <i/>
        <sz val="10"/>
        <rFont val="Arial"/>
        <family val="2"/>
      </rPr>
      <t xml:space="preserve"> </t>
    </r>
  </si>
  <si>
    <t>ŠP.TR. SÚD</t>
  </si>
  <si>
    <t>ŠP.TR.SÚD</t>
  </si>
  <si>
    <t>Počet osôb, ktorým bol uložený trest</t>
  </si>
  <si>
    <t>domáceho väzenia</t>
  </si>
  <si>
    <t>povinnej práce</t>
  </si>
  <si>
    <t>Počet súdom schválených dohôd o vine a treste</t>
  </si>
  <si>
    <t>vybavených</t>
  </si>
  <si>
    <t>Mlad.</t>
  </si>
  <si>
    <t>z toho:</t>
  </si>
  <si>
    <t>trest:</t>
  </si>
  <si>
    <t>mladistvých</t>
  </si>
  <si>
    <t>Počet osôb, u ktorých došlo k:</t>
  </si>
  <si>
    <t>Počet odsúdených:</t>
  </si>
  <si>
    <t>ohrozený život alebo zdravie odsúdeného, ťarchavá žena, alebo matka novorodenca (§ 409 Tr .por.)</t>
  </si>
  <si>
    <t>iné dôležité dôvody     (§ 410 Tr. por.)</t>
  </si>
  <si>
    <t>iná príčina</t>
  </si>
  <si>
    <t>zamietnuté a späť vzaté</t>
  </si>
  <si>
    <t>zrušené a vrátené</t>
  </si>
  <si>
    <t>zmena</t>
  </si>
  <si>
    <t>trest zmiernený</t>
  </si>
  <si>
    <t>x PAL</t>
  </si>
  <si>
    <t>x PTL</t>
  </si>
  <si>
    <t>nedostatok kapacít</t>
  </si>
  <si>
    <t>dôvod</t>
  </si>
  <si>
    <t>iný</t>
  </si>
  <si>
    <t>x PTL :</t>
  </si>
  <si>
    <t>protitoxikomanické liečenie</t>
  </si>
  <si>
    <t>z toho:                           pod vplyvom alkoholu</t>
  </si>
  <si>
    <t>Z odsúdených pod vplyvom alkoholu bolo:</t>
  </si>
  <si>
    <t>Okr.+kraj. súdy - trestné činy</t>
  </si>
  <si>
    <t>povolený odklad pre:</t>
  </si>
  <si>
    <t>ambulantné</t>
  </si>
  <si>
    <t>ústavné</t>
  </si>
  <si>
    <t xml:space="preserve">Počet odsúdených </t>
  </si>
  <si>
    <t>§                  212, 213,       221 Tr.z.</t>
  </si>
  <si>
    <t>% podiel z odsúdených celkom</t>
  </si>
  <si>
    <t>% podiel z počtu upustených</t>
  </si>
  <si>
    <t>Znásilnenie, sexuálne zneužitie</t>
  </si>
  <si>
    <t>Zanedbanie povinnej výživy</t>
  </si>
  <si>
    <t>Iné</t>
  </si>
  <si>
    <t>Paragrafy</t>
  </si>
  <si>
    <t xml:space="preserve">Počet </t>
  </si>
  <si>
    <t>Uložené tresty</t>
  </si>
  <si>
    <t>Osobitný motív</t>
  </si>
  <si>
    <t>odsúdených</t>
  </si>
  <si>
    <t>skutkov</t>
  </si>
  <si>
    <t>Peňažný trest</t>
  </si>
  <si>
    <t>Iný trest</t>
  </si>
  <si>
    <t>421, 422 (NTZ)</t>
  </si>
  <si>
    <t>260, 261 (STZ)</t>
  </si>
  <si>
    <t>422a (NTZ)</t>
  </si>
  <si>
    <t>422b (NTZ)</t>
  </si>
  <si>
    <t>422c (NTZ)</t>
  </si>
  <si>
    <t>423 (NTZ)</t>
  </si>
  <si>
    <t>198 (STZ)</t>
  </si>
  <si>
    <t>424 (NTZ)</t>
  </si>
  <si>
    <t>198a (STZ)</t>
  </si>
  <si>
    <t>424a (NTZ)</t>
  </si>
  <si>
    <t xml:space="preserve">osobitný motív </t>
  </si>
  <si>
    <t>§ 140, písm. d</t>
  </si>
  <si>
    <t>§ 140, písm. f</t>
  </si>
  <si>
    <t>NTZ - Zákon č. 300/2005 Z. z.</t>
  </si>
  <si>
    <t>STZ - Zákon č. 140/1961 Zb.</t>
  </si>
  <si>
    <r>
      <t xml:space="preserve"> </t>
    </r>
    <r>
      <rPr>
        <i/>
        <sz val="9"/>
        <rFont val="Arial"/>
        <family val="2"/>
      </rPr>
      <t>+ pozri vysvetlivky, bod 2</t>
    </r>
  </si>
  <si>
    <t xml:space="preserve"> ++ pozri vysvetlivky, bod 3</t>
  </si>
  <si>
    <t xml:space="preserve"> + pozri vysvetlivky, bod 2</t>
  </si>
  <si>
    <t>+pozri vysvetlivky, bod 2</t>
  </si>
  <si>
    <t>++ pozri vysvetlivky, bod 3</t>
  </si>
  <si>
    <t>+ pozri vysvetlivku, bod 4</t>
  </si>
  <si>
    <t>++ pozri vysvetlivky, bod 5</t>
  </si>
  <si>
    <t>+ pozri vysvetlivky, bod 5</t>
  </si>
  <si>
    <t>+ pozri vysvetlivky, bod 3</t>
  </si>
  <si>
    <t>ŠP. TR. SÚD</t>
  </si>
  <si>
    <t xml:space="preserve">POČET OSÔB,  KTORÝM SÚD ULOŽIL TREST DOMÁCEHO VÄZENIA A POVINNEJ PRÁCE    </t>
  </si>
  <si>
    <t xml:space="preserve">A POČET SÚDOM SCHVÁLENÝCH DOHÔD O VINE A TRESTE </t>
  </si>
  <si>
    <t>PODĽA  ZÁK. Č. 141/1961 Zb.</t>
  </si>
  <si>
    <t>PODĽA  ZÁK. Č. 301/2005 Z. z.</t>
  </si>
  <si>
    <t>Počet</t>
  </si>
  <si>
    <t>§ 208 - POHLAVIE A VEK PÁCHATEĽA</t>
  </si>
  <si>
    <t>Pohlavie</t>
  </si>
  <si>
    <t>Vek páchateľa</t>
  </si>
  <si>
    <t>Muž</t>
  </si>
  <si>
    <t>Žena</t>
  </si>
  <si>
    <t>18-25 rokov</t>
  </si>
  <si>
    <t>PODĽA § 208</t>
  </si>
  <si>
    <t>TRESTY</t>
  </si>
  <si>
    <t>spáchaných</t>
  </si>
  <si>
    <t>Počet  odsúdených</t>
  </si>
  <si>
    <t>Priemer          v mes.</t>
  </si>
  <si>
    <t>Priemer        v mes.</t>
  </si>
  <si>
    <t>Nad 60 rokov</t>
  </si>
  <si>
    <t xml:space="preserve">6) V celkovom počte odsúdených osôb sa uvádzajú všetci páchatelia, ktorí boli právoplatne uznaní za vinných, resp. ktorí boli odsúdení okresnými súdmi, krajskými (špecializovaným trestným) súdmi, pokiaľ krajské súdy konali ako súdy I. (prvého) stupňa. </t>
  </si>
  <si>
    <t xml:space="preserve"> -</t>
  </si>
  <si>
    <t>Počet odsúdených, ktorí nenastúpili do výkonu trestu k 31.12.2015    spolu</t>
  </si>
  <si>
    <t>422d (NTZ)</t>
  </si>
  <si>
    <t>26-35 rokov</t>
  </si>
  <si>
    <t>36-50 rokov</t>
  </si>
  <si>
    <t>51-60 rokov</t>
  </si>
  <si>
    <t xml:space="preserve">  </t>
  </si>
  <si>
    <t xml:space="preserve">OKRESNÝ SÚD </t>
  </si>
  <si>
    <t>Pridelené probácie</t>
  </si>
  <si>
    <t>Ukončené probácie</t>
  </si>
  <si>
    <t xml:space="preserve">z toho mladiství </t>
  </si>
  <si>
    <t>Podm. odklad VTOS s prob. dohľadom</t>
  </si>
  <si>
    <t>Podm. prepust. z VTOS s prob. dohľadom</t>
  </si>
  <si>
    <t>Nahradenie peň. trestu             VPČ  (§ 114 ods. 3 TZ)</t>
  </si>
  <si>
    <t>Trest povinnej práce</t>
  </si>
  <si>
    <t xml:space="preserve">Trest dom. väzenia    </t>
  </si>
  <si>
    <t>Väzba nahradená                  prob. dohľadom</t>
  </si>
  <si>
    <t>Podm. odklad VTOS         s prob. dohľadom</t>
  </si>
  <si>
    <t>Podm. prepust. z VTOS     s prob. dohľadom</t>
  </si>
  <si>
    <t>Nahradenie peň. trestu VPC ( § 114 ods. 2 TZ)</t>
  </si>
  <si>
    <t>Trest dom.väzenia</t>
  </si>
  <si>
    <t xml:space="preserve">Ochranný dohľad </t>
  </si>
  <si>
    <t>Väzba nahradená prob. dohľadom</t>
  </si>
  <si>
    <t>Bratislava I</t>
  </si>
  <si>
    <t>Bratislava II</t>
  </si>
  <si>
    <t>Bratislava III</t>
  </si>
  <si>
    <t>Bratislava IV</t>
  </si>
  <si>
    <t>Bratislava V</t>
  </si>
  <si>
    <t>Malacky</t>
  </si>
  <si>
    <t>Pezinok</t>
  </si>
  <si>
    <t>BA kraj</t>
  </si>
  <si>
    <t>Dunajská Streda</t>
  </si>
  <si>
    <t>Galanta</t>
  </si>
  <si>
    <t>Piešťany</t>
  </si>
  <si>
    <t>Senica</t>
  </si>
  <si>
    <t>Skalica</t>
  </si>
  <si>
    <t>Trnava</t>
  </si>
  <si>
    <t>TT kraj</t>
  </si>
  <si>
    <t>Bánovce n/B.</t>
  </si>
  <si>
    <t>Nové Mesto n/V.</t>
  </si>
  <si>
    <t>Partizánske</t>
  </si>
  <si>
    <t>Považská Bystrica</t>
  </si>
  <si>
    <t>Prievidza</t>
  </si>
  <si>
    <t>Trenčín</t>
  </si>
  <si>
    <t>TN kraj</t>
  </si>
  <si>
    <t>SR spolu</t>
  </si>
  <si>
    <t xml:space="preserve">Počet otvorených spisov                   k 31.12.                                                 </t>
  </si>
  <si>
    <t xml:space="preserve">Počet otvorených spisov                   k 31.12.                                                </t>
  </si>
  <si>
    <t>Komárno</t>
  </si>
  <si>
    <t>Levice</t>
  </si>
  <si>
    <t>Nitra</t>
  </si>
  <si>
    <t>Nové Zámky</t>
  </si>
  <si>
    <t>Topoľčany</t>
  </si>
  <si>
    <t>NR kraj</t>
  </si>
  <si>
    <t>Čadca</t>
  </si>
  <si>
    <t>Dolný Kubín</t>
  </si>
  <si>
    <t>Liptovský Mikuláš</t>
  </si>
  <si>
    <t>Martin</t>
  </si>
  <si>
    <t>Námestovo</t>
  </si>
  <si>
    <t>Ružomberok</t>
  </si>
  <si>
    <t>Žilina</t>
  </si>
  <si>
    <t>ZA kraj</t>
  </si>
  <si>
    <t>OS Banská Bystrica</t>
  </si>
  <si>
    <t>OS Brezno</t>
  </si>
  <si>
    <t>OS Lučenec</t>
  </si>
  <si>
    <t>OS Revúca</t>
  </si>
  <si>
    <t>OS Rimavská Sobota</t>
  </si>
  <si>
    <t>OS Veľký Krtíš</t>
  </si>
  <si>
    <t>OS Zvolen</t>
  </si>
  <si>
    <t>OS Žiar nad Hronom</t>
  </si>
  <si>
    <t>BB kraj</t>
  </si>
  <si>
    <t>Bardejov</t>
  </si>
  <si>
    <t>Humenné</t>
  </si>
  <si>
    <t>Kežmarok</t>
  </si>
  <si>
    <t>Poprad</t>
  </si>
  <si>
    <t>Prešov</t>
  </si>
  <si>
    <t>Stará Ľubovňa</t>
  </si>
  <si>
    <t>Svidník</t>
  </si>
  <si>
    <t>Vranov n/T</t>
  </si>
  <si>
    <t>PO kraj</t>
  </si>
  <si>
    <t>Košice I</t>
  </si>
  <si>
    <t>Košice II</t>
  </si>
  <si>
    <t>Košice-okolie</t>
  </si>
  <si>
    <t>Michalovce</t>
  </si>
  <si>
    <t>Rožňava</t>
  </si>
  <si>
    <t>Spišská N. Ves</t>
  </si>
  <si>
    <t xml:space="preserve"> Trebišov</t>
  </si>
  <si>
    <t>KE kraj</t>
  </si>
  <si>
    <t>Okresný súd</t>
  </si>
  <si>
    <t>Počet pridelených mediácií</t>
  </si>
  <si>
    <t>Počet osôb zúčast.na mediácii</t>
  </si>
  <si>
    <t>Počet ukončených mediácií</t>
  </si>
  <si>
    <t>Peň. suma určená obciam a iným práv. osobám so sídlom v SR(  €)</t>
  </si>
  <si>
    <t>Náhrada škody uhradená poškodeným (€)</t>
  </si>
  <si>
    <t>Iné opatrenia na náhradu škody</t>
  </si>
  <si>
    <t xml:space="preserve">Počet otvorených spisov                   k 31.12.                                                  </t>
  </si>
  <si>
    <t>zo súdu</t>
  </si>
  <si>
    <t>z prokuratúry</t>
  </si>
  <si>
    <t>z polície</t>
  </si>
  <si>
    <t>obvinených</t>
  </si>
  <si>
    <t>poškodených</t>
  </si>
  <si>
    <t>zákon. zástupcov</t>
  </si>
  <si>
    <t xml:space="preserve">iným spôsobom </t>
  </si>
  <si>
    <t>Banská Bystrica</t>
  </si>
  <si>
    <t>Brezno</t>
  </si>
  <si>
    <t>Lučenec</t>
  </si>
  <si>
    <t>Revúca</t>
  </si>
  <si>
    <t>Rimavská Sobota</t>
  </si>
  <si>
    <t>Veľký Krtíš</t>
  </si>
  <si>
    <t>Zvolen</t>
  </si>
  <si>
    <t>Žiar nad Hronom</t>
  </si>
  <si>
    <t>Trebišov</t>
  </si>
  <si>
    <t>O POČTE ODSÚDENÝCH A TRESTOCH SPOLU V ROKU 2016</t>
  </si>
  <si>
    <t>O POČTE ODSÚDENÝCH A TRESTOCH V ROKU 2016 - MLADISTVÍ</t>
  </si>
  <si>
    <t>O POČTE ODSÚDENÝCH A TRESTOCH V ROKU 2016 - ŽENY</t>
  </si>
  <si>
    <t>O POČTE ODSÚDENÝCH A TRESTOCH V ROKU 2016</t>
  </si>
  <si>
    <t>PREHĽAD O ODSÚDENÝCH, OD POTRESTANIA KTORÝCH SÚD UPUSTIL V ROKU 2016</t>
  </si>
  <si>
    <t xml:space="preserve">  V ROKU 2016</t>
  </si>
  <si>
    <t>O VPLYVE ALKOHOLU NA TRESTNÚ ČINNOSŤ (2012 - 2016)</t>
  </si>
  <si>
    <t>V ROKU 2016</t>
  </si>
  <si>
    <t>PREHĽAD O VPLYVE NÁVYKOVÝCH LÁTOK (DROG) NA TRESTNÚ ČINNOSŤ V ROKOCH 2012 - 2016</t>
  </si>
  <si>
    <t>VÝVOJA TRESTNEJ ČINNOSTI (2012 - 2016)</t>
  </si>
  <si>
    <t>V ROKU 2016 PODĽA ZÁKONA č. 140/1961 Zb.</t>
  </si>
  <si>
    <t xml:space="preserve"> - </t>
  </si>
  <si>
    <t>OCHRANNÝCH OPATRENÍ ULOŽENÝCH V ROKU 2016</t>
  </si>
  <si>
    <t>K 31.12.2016</t>
  </si>
  <si>
    <t>NEPO K 31.12.2016</t>
  </si>
  <si>
    <t xml:space="preserve"> O VÝSLEDKOCH ODVOLACIEHO KONANIA V TRESTNÝCH VECIACH V ROKU 2016</t>
  </si>
  <si>
    <t>O TRESTNÝCH ČINOCH S OBSAHOM EXTRÉMIZMU ZA SR V ROKU 2016</t>
  </si>
  <si>
    <t>O TRESTNOM ČINE TÝRANIA BLÍZKEJ A ZVERENEJ OSOBY ZA ROK 2016</t>
  </si>
  <si>
    <t>ZASTAVENÍ A POSTÚPENÍ V ROKU 2016</t>
  </si>
  <si>
    <r>
      <t>Okresné súdy Slovenskej republiky</t>
    </r>
    <r>
      <rPr>
        <b/>
        <sz val="10"/>
        <color indexed="8"/>
        <rFont val="Arial"/>
        <family val="2"/>
      </rPr>
      <t xml:space="preserve"> </t>
    </r>
    <r>
      <rPr>
        <sz val="10"/>
        <color indexed="8"/>
        <rFont val="Arial"/>
        <family val="2"/>
      </rPr>
      <t xml:space="preserve">v roku 2016 vybavili 30 144 vecí, v ktorých bolo stíhaných </t>
    </r>
    <r>
      <rPr>
        <b/>
        <sz val="10"/>
        <color indexed="8"/>
        <rFont val="Arial"/>
        <family val="2"/>
      </rPr>
      <t>34 366</t>
    </r>
    <r>
      <rPr>
        <sz val="10"/>
        <color indexed="8"/>
        <rFont val="Arial"/>
        <family val="2"/>
      </rPr>
      <t xml:space="preserve"> osôb, čo predstavuje pokles  v počte vybavených vecí i v nich osôb v porovnaní s predchádzajúcimi rokmi.  </t>
    </r>
  </si>
  <si>
    <r>
      <t>V roku 2016 zostalo na okresných súdoch nevybavených</t>
    </r>
    <r>
      <rPr>
        <b/>
        <sz val="10"/>
        <color indexed="8"/>
        <rFont val="Arial"/>
        <family val="2"/>
      </rPr>
      <t xml:space="preserve"> 14 013</t>
    </r>
    <r>
      <rPr>
        <sz val="10"/>
        <color indexed="8"/>
        <rFont val="Arial"/>
        <family val="2"/>
      </rPr>
      <t xml:space="preserve"> vecí, v ktorých bolo stíhaných </t>
    </r>
    <r>
      <rPr>
        <b/>
        <sz val="10"/>
        <color indexed="8"/>
        <rFont val="Arial"/>
        <family val="2"/>
      </rPr>
      <t>17 928</t>
    </r>
    <r>
      <rPr>
        <sz val="10"/>
        <color indexed="8"/>
        <rFont val="Arial"/>
        <family val="2"/>
      </rPr>
      <t xml:space="preserve"> osôb. Pokračuje teda trend predchádzajúcich rokov v poklese počtu nevybavených vecí. </t>
    </r>
  </si>
  <si>
    <r>
      <t xml:space="preserve">Na krajské súdy ako súdy odvolacie v roku 2016 napadlo </t>
    </r>
    <r>
      <rPr>
        <b/>
        <sz val="10"/>
        <color indexed="8"/>
        <rFont val="Arial"/>
        <family val="2"/>
      </rPr>
      <t>3 164</t>
    </r>
    <r>
      <rPr>
        <sz val="10"/>
        <color indexed="8"/>
        <rFont val="Arial"/>
        <family val="2"/>
      </rPr>
      <t xml:space="preserve"> vecí, v ktorých bolo stíhaných </t>
    </r>
    <r>
      <rPr>
        <b/>
        <sz val="10"/>
        <color indexed="8"/>
        <rFont val="Arial"/>
        <family val="2"/>
      </rPr>
      <t>3 728</t>
    </r>
    <r>
      <rPr>
        <sz val="10"/>
        <color indexed="8"/>
        <rFont val="Arial"/>
        <family val="2"/>
      </rPr>
      <t xml:space="preserve"> osôb.    </t>
    </r>
  </si>
  <si>
    <r>
      <t xml:space="preserve">Krajské súdy v rámci odvolacej agendy vybavili </t>
    </r>
    <r>
      <rPr>
        <b/>
        <sz val="10"/>
        <color indexed="8"/>
        <rFont val="Arial"/>
        <family val="2"/>
      </rPr>
      <t>3 242</t>
    </r>
    <r>
      <rPr>
        <sz val="10"/>
        <color indexed="8"/>
        <rFont val="Arial"/>
        <family val="2"/>
      </rPr>
      <t xml:space="preserve"> vecí, ktoré sa týkali 3</t>
    </r>
    <r>
      <rPr>
        <b/>
        <sz val="10"/>
        <color indexed="8"/>
        <rFont val="Arial"/>
        <family val="2"/>
      </rPr>
      <t> 792</t>
    </r>
    <r>
      <rPr>
        <sz val="10"/>
        <color indexed="8"/>
        <rFont val="Arial"/>
        <family val="2"/>
      </rPr>
      <t xml:space="preserve"> trestne stíhaných osôb, pričom nevybavených vecí zostalo 693, v ktorých je stíhaných 870</t>
    </r>
    <r>
      <rPr>
        <b/>
        <sz val="10"/>
        <color indexed="8"/>
        <rFont val="Arial"/>
        <family val="2"/>
      </rPr>
      <t xml:space="preserve"> </t>
    </r>
    <r>
      <rPr>
        <sz val="10"/>
        <color indexed="8"/>
        <rFont val="Arial"/>
        <family val="2"/>
      </rPr>
      <t xml:space="preserve">osôb. </t>
    </r>
  </si>
  <si>
    <r>
      <t xml:space="preserve">Súdy v roku 2016 spolu odsúdili </t>
    </r>
    <r>
      <rPr>
        <b/>
        <sz val="10"/>
        <color indexed="8"/>
        <rFont val="Arial"/>
        <family val="2"/>
      </rPr>
      <t>27 187</t>
    </r>
    <r>
      <rPr>
        <sz val="10"/>
        <color indexed="8"/>
        <rFont val="Arial"/>
        <family val="2"/>
      </rPr>
      <t xml:space="preserve"> osôb za </t>
    </r>
    <r>
      <rPr>
        <b/>
        <sz val="10"/>
        <color indexed="8"/>
        <rFont val="Arial"/>
        <family val="2"/>
      </rPr>
      <t>31 276</t>
    </r>
    <r>
      <rPr>
        <sz val="10"/>
        <color indexed="8"/>
        <rFont val="Arial"/>
        <family val="2"/>
      </rPr>
      <t xml:space="preserve"> spáchaných skutkov. Najčastejšie ukladaným trestom bol trest odňatia slobody s podmienečným odkladom jeho výkonu. </t>
    </r>
  </si>
  <si>
    <r>
      <t>Trest domáceho väzenia bol uložený  </t>
    </r>
    <r>
      <rPr>
        <b/>
        <sz val="10"/>
        <color indexed="8"/>
        <rFont val="Arial"/>
        <family val="2"/>
      </rPr>
      <t>23</t>
    </r>
    <r>
      <rPr>
        <sz val="10"/>
        <color indexed="8"/>
        <rFont val="Arial"/>
        <family val="2"/>
      </rPr>
      <t xml:space="preserve"> osobám a trest povinnej práce </t>
    </r>
    <r>
      <rPr>
        <b/>
        <sz val="10"/>
        <color indexed="8"/>
        <rFont val="Arial"/>
        <family val="2"/>
      </rPr>
      <t>1 599</t>
    </r>
    <r>
      <rPr>
        <sz val="10"/>
        <color indexed="8"/>
        <rFont val="Arial"/>
        <family val="2"/>
      </rPr>
      <t xml:space="preserve"> osobám.  </t>
    </r>
  </si>
  <si>
    <r>
      <t xml:space="preserve">V roku 2016 bolo odsúdených </t>
    </r>
    <r>
      <rPr>
        <b/>
        <sz val="10"/>
        <color indexed="8"/>
        <rFont val="Arial"/>
        <family val="2"/>
      </rPr>
      <t xml:space="preserve">1 209 </t>
    </r>
    <r>
      <rPr>
        <sz val="10"/>
        <color indexed="8"/>
        <rFont val="Arial"/>
        <family val="2"/>
      </rPr>
      <t xml:space="preserve">mladistvých za </t>
    </r>
    <r>
      <rPr>
        <b/>
        <sz val="10"/>
        <color indexed="8"/>
        <rFont val="Arial"/>
        <family val="2"/>
      </rPr>
      <t>1 547</t>
    </r>
    <r>
      <rPr>
        <sz val="10"/>
        <color indexed="8"/>
        <rFont val="Arial"/>
        <family val="2"/>
      </rPr>
      <t xml:space="preserve"> skutkov. Aj mladistvým bol najčastejšie ukladaný trest odňatia slobody s podmienečným odkladom jeho výkonu. V</t>
    </r>
    <r>
      <rPr>
        <b/>
        <sz val="10"/>
        <color indexed="8"/>
        <rFont val="Arial"/>
        <family val="2"/>
      </rPr>
      <t> 86</t>
    </r>
    <r>
      <rPr>
        <sz val="10"/>
        <color indexed="8"/>
        <rFont val="Arial"/>
        <family val="2"/>
      </rPr>
      <t xml:space="preserve"> prípadoch bol uložený nepodmienečný trest odňatia slobody. </t>
    </r>
  </si>
  <si>
    <r>
      <t xml:space="preserve">Z celkového počtu odsúdených bolo </t>
    </r>
    <r>
      <rPr>
        <b/>
        <sz val="10"/>
        <color indexed="8"/>
        <rFont val="Arial"/>
        <family val="2"/>
      </rPr>
      <t>4 284</t>
    </r>
    <r>
      <rPr>
        <sz val="10"/>
        <color indexed="8"/>
        <rFont val="Arial"/>
        <family val="2"/>
      </rPr>
      <t xml:space="preserve"> žien a 7</t>
    </r>
    <r>
      <rPr>
        <b/>
        <sz val="10"/>
        <color indexed="8"/>
        <rFont val="Arial"/>
        <family val="2"/>
      </rPr>
      <t xml:space="preserve"> 987</t>
    </r>
    <r>
      <rPr>
        <sz val="10"/>
        <color indexed="8"/>
        <rFont val="Arial"/>
        <family val="2"/>
      </rPr>
      <t xml:space="preserve"> recidivistov. </t>
    </r>
  </si>
  <si>
    <t>PREHĽAD O RÝCHLOSTI KONANIA U OSÔB ODSÚDENÝCH OKRESNÝMI SÚDMI V ROKU 2016</t>
  </si>
  <si>
    <t>PREHĽAD O RÝCHLOSTI KONANIA U OSÔB ODSÚDENÝCH KRAJSKÝMI SÚDMI V ROKU 2016</t>
  </si>
  <si>
    <t>PREHĽAD O DĹŽKE SÚDNEJ VÄZBY NA OKRESNÝCH SÚDOCH V ROKU 2016</t>
  </si>
  <si>
    <t>PREHĽAD O DĹŽKE VÄZBY V PRÍPRAVNOM KONANÍ NA OKRESNÝCH SÚDOCH V ROKU 2016</t>
  </si>
  <si>
    <t>PREHĽAD O DĹŽKE SÚDNEJ VÄZBY NA KRAJSKÝCH SÚDOCH V ROKU 2016</t>
  </si>
  <si>
    <t>PREHĽAD O DĹŽKE VÄZBY V PRÍPRAVNOM KONANÍ NA KRAJSKÝCH SÚDOCH V ROKU 2016</t>
  </si>
  <si>
    <r>
      <t>V </t>
    </r>
    <r>
      <rPr>
        <b/>
        <sz val="10"/>
        <color indexed="8"/>
        <rFont val="Arial"/>
        <family val="2"/>
      </rPr>
      <t>47,85 %</t>
    </r>
    <r>
      <rPr>
        <sz val="10"/>
        <color indexed="8"/>
        <rFont val="Arial"/>
        <family val="2"/>
      </rPr>
      <t xml:space="preserve"> krajské súdy zamietli odvolanie, alebo došlo k jeho späťvzatiu. V </t>
    </r>
    <r>
      <rPr>
        <b/>
        <sz val="10"/>
        <color indexed="8"/>
        <rFont val="Arial"/>
        <family val="2"/>
      </rPr>
      <t>24,80 %</t>
    </r>
    <r>
      <rPr>
        <sz val="10"/>
        <color indexed="8"/>
        <rFont val="Arial"/>
        <family val="2"/>
      </rPr>
      <t xml:space="preserve"> vrátili vec prvostupňovému súdu na nové prejednanie a rozhodnutie. Krajské súdy sami rozhodli o sprísnení trestu v </t>
    </r>
    <r>
      <rPr>
        <b/>
        <sz val="10"/>
        <color indexed="8"/>
        <rFont val="Arial"/>
        <family val="2"/>
      </rPr>
      <t>5,38</t>
    </r>
    <r>
      <rPr>
        <b/>
        <sz val="10"/>
        <color indexed="8"/>
        <rFont val="Arial"/>
        <family val="2"/>
      </rPr>
      <t xml:space="preserve"> %</t>
    </r>
    <r>
      <rPr>
        <sz val="10"/>
        <color indexed="8"/>
        <rFont val="Arial"/>
        <family val="2"/>
      </rPr>
      <t xml:space="preserve"> prípadoch, o zmiernení trestu v </t>
    </r>
    <r>
      <rPr>
        <b/>
        <sz val="10"/>
        <color indexed="8"/>
        <rFont val="Arial"/>
        <family val="2"/>
      </rPr>
      <t>8,51</t>
    </r>
    <r>
      <rPr>
        <b/>
        <sz val="10"/>
        <color indexed="8"/>
        <rFont val="Arial"/>
        <family val="2"/>
      </rPr>
      <t xml:space="preserve"> %</t>
    </r>
    <r>
      <rPr>
        <sz val="10"/>
        <color indexed="8"/>
        <rFont val="Arial"/>
        <family val="2"/>
      </rPr>
      <t xml:space="preserve"> prípadoch a vo výroku o vine sami rozhodli v </t>
    </r>
    <r>
      <rPr>
        <b/>
        <sz val="10"/>
        <color indexed="8"/>
        <rFont val="Arial"/>
        <family val="2"/>
      </rPr>
      <t xml:space="preserve">1,26 % </t>
    </r>
    <r>
      <rPr>
        <sz val="10"/>
        <color indexed="8"/>
        <rFont val="Arial"/>
        <family val="2"/>
      </rPr>
      <t xml:space="preserve">prípadoch. </t>
    </r>
  </si>
  <si>
    <r>
      <t xml:space="preserve">Z celkového počtu </t>
    </r>
    <r>
      <rPr>
        <b/>
        <sz val="10"/>
        <color indexed="8"/>
        <rFont val="Arial"/>
        <family val="2"/>
      </rPr>
      <t>27 187</t>
    </r>
    <r>
      <rPr>
        <sz val="10"/>
        <color indexed="8"/>
        <rFont val="Arial"/>
        <family val="2"/>
      </rPr>
      <t xml:space="preserve"> odsúdených, trestný čin pod vplyvom alkoholu spáchali </t>
    </r>
    <r>
      <rPr>
        <b/>
        <sz val="10"/>
        <color indexed="8"/>
        <rFont val="Arial"/>
        <family val="2"/>
      </rPr>
      <t>5 625</t>
    </r>
    <r>
      <rPr>
        <sz val="10"/>
        <color indexed="8"/>
        <rFont val="Arial"/>
        <family val="2"/>
      </rPr>
      <t xml:space="preserve">, čo predstavuje </t>
    </r>
    <r>
      <rPr>
        <b/>
        <sz val="10"/>
        <color indexed="8"/>
        <rFont val="Arial"/>
        <family val="2"/>
      </rPr>
      <t xml:space="preserve">20,7 </t>
    </r>
    <r>
      <rPr>
        <b/>
        <sz val="10"/>
        <color indexed="8"/>
        <rFont val="Arial"/>
        <family val="2"/>
      </rPr>
      <t>%</t>
    </r>
    <r>
      <rPr>
        <sz val="10"/>
        <color indexed="8"/>
        <rFont val="Arial"/>
        <family val="2"/>
      </rPr>
      <t xml:space="preserve"> podiel na všetkých odsúdených v roku 2016.</t>
    </r>
    <r>
      <rPr>
        <b/>
        <sz val="10"/>
        <color indexed="8"/>
        <rFont val="Arial"/>
        <family val="2"/>
      </rPr>
      <t xml:space="preserve"> </t>
    </r>
    <r>
      <rPr>
        <sz val="10"/>
        <color indexed="8"/>
        <rFont val="Arial"/>
        <family val="2"/>
      </rPr>
      <t xml:space="preserve">V porovnaní s predchádzajúcim rokom došlo k nárastu počtu osôb, ktoré boli odsúdené za trestný čin spáchaný pod vplyvom návykových látok na </t>
    </r>
    <r>
      <rPr>
        <b/>
        <sz val="10"/>
        <color indexed="8"/>
        <rFont val="Arial"/>
        <family val="2"/>
      </rPr>
      <t>478</t>
    </r>
    <r>
      <rPr>
        <sz val="10"/>
        <color indexed="8"/>
        <rFont val="Arial"/>
        <family val="2"/>
      </rPr>
      <t xml:space="preserve"> osôb.  </t>
    </r>
  </si>
  <si>
    <r>
      <t>V roku 2016 súdy rozhodli u</t>
    </r>
    <r>
      <rPr>
        <b/>
        <sz val="10"/>
        <color indexed="8"/>
        <rFont val="Arial"/>
        <family val="2"/>
      </rPr>
      <t> 1 447</t>
    </r>
    <r>
      <rPr>
        <sz val="10"/>
        <color indexed="8"/>
        <rFont val="Arial"/>
        <family val="2"/>
      </rPr>
      <t xml:space="preserve"> (1360 + 87) osôb o oslobodení spod obžaloby. U </t>
    </r>
    <r>
      <rPr>
        <b/>
        <sz val="10"/>
        <color indexed="8"/>
        <rFont val="Arial"/>
        <family val="2"/>
      </rPr>
      <t xml:space="preserve">318 </t>
    </r>
    <r>
      <rPr>
        <sz val="10"/>
        <color indexed="8"/>
        <rFont val="Arial"/>
        <family val="2"/>
      </rPr>
      <t>osôb došlo k zastaveniu trestného stíhania a u </t>
    </r>
    <r>
      <rPr>
        <b/>
        <sz val="10"/>
        <color indexed="8"/>
        <rFont val="Arial"/>
        <family val="2"/>
      </rPr>
      <t>108</t>
    </r>
    <r>
      <rPr>
        <sz val="10"/>
        <color indexed="8"/>
        <rFont val="Arial"/>
        <family val="2"/>
      </rPr>
      <t xml:space="preserve"> osôb bol využitý inštitút zmieru.  Dohoda o vine a treste bola súdmi schválená v </t>
    </r>
    <r>
      <rPr>
        <b/>
        <sz val="10"/>
        <color indexed="8"/>
        <rFont val="Arial"/>
        <family val="2"/>
      </rPr>
      <t>3 701</t>
    </r>
    <r>
      <rPr>
        <sz val="10"/>
        <color indexed="8"/>
        <rFont val="Arial"/>
        <family val="2"/>
      </rPr>
      <t xml:space="preserve"> prípadoch.</t>
    </r>
  </si>
  <si>
    <r>
      <t xml:space="preserve">Z hľadiska osobitne sledovaných trestných činov v roku 2016 najväčší podiel </t>
    </r>
    <r>
      <rPr>
        <b/>
        <sz val="10"/>
        <color indexed="8"/>
        <rFont val="Arial"/>
        <family val="2"/>
      </rPr>
      <t xml:space="preserve">24,59 % </t>
    </r>
    <r>
      <rPr>
        <sz val="10"/>
        <color indexed="8"/>
        <rFont val="Arial"/>
        <family val="2"/>
      </rPr>
      <t xml:space="preserve">tvorili majetkové trestné činy, ako krádež, sprenevera, podvod.   </t>
    </r>
  </si>
  <si>
    <r>
      <t>Rýchlosť konania</t>
    </r>
    <r>
      <rPr>
        <b/>
        <sz val="10"/>
        <color indexed="8"/>
        <rFont val="Arial"/>
        <family val="2"/>
      </rPr>
      <t xml:space="preserve"> </t>
    </r>
    <r>
      <rPr>
        <sz val="10"/>
        <color indexed="8"/>
        <rFont val="Arial"/>
        <family val="2"/>
      </rPr>
      <t xml:space="preserve">na okresných súdoch u právoplatne odsúdených osôb v roku 2016 bola v celoštátnom priemere </t>
    </r>
    <r>
      <rPr>
        <b/>
        <sz val="10"/>
        <color indexed="8"/>
        <rFont val="Arial"/>
        <family val="2"/>
      </rPr>
      <t>4,39</t>
    </r>
    <r>
      <rPr>
        <sz val="10"/>
        <color indexed="8"/>
        <rFont val="Arial"/>
        <family val="2"/>
      </rPr>
      <t xml:space="preserve"> mesiaca. Trestné konania vedené na Špecializovanom trestnom súde boli právoplatne skončené v časovom horizonte priemerne </t>
    </r>
    <r>
      <rPr>
        <b/>
        <sz val="10"/>
        <color indexed="8"/>
        <rFont val="Arial"/>
        <family val="2"/>
      </rPr>
      <t>15,59</t>
    </r>
    <r>
      <rPr>
        <sz val="10"/>
        <color indexed="8"/>
        <rFont val="Arial"/>
        <family val="2"/>
      </rPr>
      <t xml:space="preserve"> mesiaca.  </t>
    </r>
  </si>
  <si>
    <r>
      <t xml:space="preserve">V roku 2016 okresné súdy Slovenskej republiky vybavili </t>
    </r>
    <r>
      <rPr>
        <b/>
        <sz val="10"/>
        <color indexed="8"/>
        <rFont val="Arial"/>
        <family val="2"/>
      </rPr>
      <t>2 033</t>
    </r>
    <r>
      <rPr>
        <sz val="10"/>
        <color indexed="8"/>
        <rFont val="Arial"/>
        <family val="2"/>
      </rPr>
      <t xml:space="preserve"> väzobne</t>
    </r>
    <r>
      <rPr>
        <b/>
        <sz val="10"/>
        <color indexed="8"/>
        <rFont val="Arial"/>
        <family val="2"/>
      </rPr>
      <t xml:space="preserve"> </t>
    </r>
    <r>
      <rPr>
        <sz val="10"/>
        <color indexed="8"/>
        <rFont val="Arial"/>
        <family val="2"/>
      </rPr>
      <t>stíhaných</t>
    </r>
    <r>
      <rPr>
        <b/>
        <sz val="10"/>
        <color indexed="8"/>
        <rFont val="Arial"/>
        <family val="2"/>
      </rPr>
      <t xml:space="preserve"> </t>
    </r>
    <r>
      <rPr>
        <sz val="10"/>
        <color indexed="8"/>
        <rFont val="Arial"/>
        <family val="2"/>
      </rPr>
      <t xml:space="preserve">osôb. Priemerná dĺžka väzby bola </t>
    </r>
    <r>
      <rPr>
        <b/>
        <sz val="10"/>
        <color indexed="8"/>
        <rFont val="Arial"/>
        <family val="2"/>
      </rPr>
      <t>99</t>
    </r>
    <r>
      <rPr>
        <sz val="10"/>
        <color indexed="8"/>
        <rFont val="Arial"/>
        <family val="2"/>
      </rPr>
      <t xml:space="preserve"> dní.  </t>
    </r>
    <r>
      <rPr>
        <b/>
        <sz val="10"/>
        <color indexed="8"/>
        <rFont val="Arial"/>
        <family val="2"/>
      </rPr>
      <t xml:space="preserve"> </t>
    </r>
  </si>
  <si>
    <t>V ROKU 2016 PODĽA ZÁKONA č. 300/2005 Z. z.</t>
  </si>
  <si>
    <r>
      <t xml:space="preserve">V roku 2016 okresné súdy v trestnej agende zaznamenali </t>
    </r>
    <r>
      <rPr>
        <b/>
        <sz val="10"/>
        <color indexed="8"/>
        <rFont val="Arial"/>
        <family val="2"/>
      </rPr>
      <t>30 051</t>
    </r>
    <r>
      <rPr>
        <sz val="10"/>
        <color indexed="8"/>
        <rFont val="Arial"/>
        <family val="2"/>
      </rPr>
      <t xml:space="preserve"> došlých vecí, v ktorých bolo stíhaných </t>
    </r>
    <r>
      <rPr>
        <b/>
        <sz val="10"/>
        <color indexed="8"/>
        <rFont val="Arial"/>
        <family val="2"/>
      </rPr>
      <t>34 335</t>
    </r>
    <r>
      <rPr>
        <sz val="10"/>
        <color indexed="8"/>
        <rFont val="Arial"/>
        <family val="2"/>
      </rPr>
      <t xml:space="preserve"> osôb. V porovnaní s predchádzajúcim rokom 2016 okresné súdy Slovenskej republiky zaznamenali pokles  počtu vecí došlých i  počtu osôb v týchto veciach stíhaných. </t>
    </r>
  </si>
  <si>
    <t>PREHĽAD AGENDY PROBÁCIE NA OKRESNÝCH SÚDOCH V ROKU 2016</t>
  </si>
  <si>
    <t>peň.suma určená v prospech štátu                  na pomoc poškodeným</t>
  </si>
  <si>
    <t>na podnet obvin./ poškod.</t>
  </si>
  <si>
    <t xml:space="preserve">soc. kurátori a práv.  zástupcov </t>
  </si>
  <si>
    <t>návrhom na zmier</t>
  </si>
  <si>
    <t>Návrhom na podmien.zastaven.              trestného stíhania</t>
  </si>
  <si>
    <t>dohodou o náhrade škody</t>
  </si>
  <si>
    <t>PREHĽAD AGENDY MEDIÁCIE NA OKRESNÝCH SÚDOCH V ROKU 2016</t>
  </si>
  <si>
    <r>
      <t xml:space="preserve">V roku 2016 bolo na probáciu pridelených </t>
    </r>
    <r>
      <rPr>
        <b/>
        <sz val="10"/>
        <color indexed="8"/>
        <rFont val="Arial"/>
        <family val="2"/>
      </rPr>
      <t xml:space="preserve">6 771 </t>
    </r>
    <r>
      <rPr>
        <sz val="10"/>
        <color indexed="8"/>
        <rFont val="Arial"/>
        <family val="2"/>
      </rPr>
      <t xml:space="preserve">osôb. </t>
    </r>
    <r>
      <rPr>
        <sz val="10"/>
        <color indexed="8"/>
        <rFont val="Arial"/>
        <family val="2"/>
      </rPr>
      <t xml:space="preserve"> </t>
    </r>
  </si>
  <si>
    <r>
      <t xml:space="preserve">V roku 2016 bolo ukončených </t>
    </r>
    <r>
      <rPr>
        <b/>
        <sz val="10"/>
        <color indexed="8"/>
        <rFont val="Arial"/>
        <family val="2"/>
      </rPr>
      <t>4 958</t>
    </r>
    <r>
      <rPr>
        <sz val="10"/>
        <color indexed="8"/>
        <rFont val="Arial"/>
        <family val="2"/>
      </rPr>
      <t xml:space="preserve"> probácií. Otvorených probácií zostalo </t>
    </r>
    <r>
      <rPr>
        <b/>
        <sz val="10"/>
        <color indexed="8"/>
        <rFont val="Arial"/>
        <family val="2"/>
      </rPr>
      <t>12 096</t>
    </r>
    <r>
      <rPr>
        <sz val="10"/>
        <color indexed="8"/>
        <rFont val="Arial"/>
        <family val="2"/>
      </rPr>
      <t xml:space="preserve">. </t>
    </r>
  </si>
  <si>
    <r>
      <t xml:space="preserve">Mediácií bolo v roku 2016 pridelených </t>
    </r>
    <r>
      <rPr>
        <b/>
        <sz val="10"/>
        <color indexed="8"/>
        <rFont val="Arial"/>
        <family val="2"/>
      </rPr>
      <t>1 043</t>
    </r>
    <r>
      <rPr>
        <sz val="10"/>
        <color indexed="8"/>
        <rFont val="Arial"/>
        <family val="2"/>
      </rPr>
      <t xml:space="preserve">, na ktorých sa zúčastnilo </t>
    </r>
    <r>
      <rPr>
        <b/>
        <sz val="10"/>
        <color indexed="8"/>
        <rFont val="Arial"/>
        <family val="2"/>
      </rPr>
      <t xml:space="preserve">2 154 </t>
    </r>
    <r>
      <rPr>
        <sz val="10"/>
        <color indexed="8"/>
        <rFont val="Arial"/>
        <family val="2"/>
      </rPr>
      <t xml:space="preserve">osôb. Peňažná suma určená obciam a iným právnickým osobám predstavovala čiastku </t>
    </r>
    <r>
      <rPr>
        <b/>
        <sz val="10"/>
        <color indexed="8"/>
        <rFont val="Arial"/>
        <family val="2"/>
      </rPr>
      <t xml:space="preserve">28 243 </t>
    </r>
    <r>
      <rPr>
        <sz val="10"/>
        <color indexed="8"/>
        <rFont val="Arial"/>
        <family val="2"/>
      </rPr>
      <t xml:space="preserve">€  a poškodeným podľa osobitného zákona čiastku </t>
    </r>
    <r>
      <rPr>
        <b/>
        <sz val="10"/>
        <color indexed="8"/>
        <rFont val="Arial"/>
        <family val="2"/>
      </rPr>
      <t>48 894</t>
    </r>
    <r>
      <rPr>
        <sz val="10"/>
        <color indexed="8"/>
        <rFont val="Arial"/>
        <family val="2"/>
      </rPr>
      <t xml:space="preserve"> €. Poškodeným bola v roku 2016 uhradená náhrada škody vo výške </t>
    </r>
    <r>
      <rPr>
        <b/>
        <sz val="10"/>
        <color indexed="8"/>
        <rFont val="Arial"/>
        <family val="2"/>
      </rPr>
      <t>423 604,50</t>
    </r>
    <r>
      <rPr>
        <sz val="10"/>
        <color indexed="8"/>
        <rFont val="Arial"/>
        <family val="2"/>
      </rPr>
      <t xml:space="preserve"> €.</t>
    </r>
  </si>
  <si>
    <r>
      <t xml:space="preserve">V roku 2016 sa podarilo ukončiť </t>
    </r>
    <r>
      <rPr>
        <b/>
        <sz val="10"/>
        <color indexed="8"/>
        <rFont val="Arial"/>
        <family val="2"/>
      </rPr>
      <t xml:space="preserve">902 </t>
    </r>
    <r>
      <rPr>
        <sz val="10"/>
        <color indexed="8"/>
        <rFont val="Arial"/>
        <family val="2"/>
      </rPr>
      <t xml:space="preserve"> mediácií. Otvorených mediácií zostalo </t>
    </r>
    <r>
      <rPr>
        <b/>
        <sz val="10"/>
        <color indexed="8"/>
        <rFont val="Arial"/>
        <family val="2"/>
      </rPr>
      <t>45</t>
    </r>
    <r>
      <rPr>
        <sz val="10"/>
        <color indexed="8"/>
        <rFont val="Arial"/>
        <family val="2"/>
      </rPr>
      <t xml:space="preserve">.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</si>
</sst>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0.0"/>
    <numFmt numFmtId="181" formatCode="0.0"/>
    <numFmt numFmtId="182" formatCode="_(* #,##0.00_);_(* \(#,##0.00\);_(* &quot;-&quot;??_);_(@_)"/>
    <numFmt numFmtId="183" formatCode="_(* #,##0_);_(* \(#,##0\);_(* &quot;-&quot;_);_(@_)"/>
    <numFmt numFmtId="184" formatCode="_(&quot;$&quot;* #,##0.00_);_(&quot;$&quot;* \(#,##0.00\);_(&quot;$&quot;* &quot;-&quot;??_);_(@_)"/>
    <numFmt numFmtId="185" formatCode="_(&quot;$&quot;* #,##0_);_(&quot;$&quot;* \(#,##0\);_(&quot;$&quot;* &quot;-&quot;_);_(@_)"/>
    <numFmt numFmtId="186" formatCode="&quot;Yes&quot;;&quot;Yes&quot;;&quot;No&quot;"/>
    <numFmt numFmtId="187" formatCode="&quot;True&quot;;&quot;True&quot;;&quot;False&quot;"/>
    <numFmt numFmtId="188" formatCode="&quot;On&quot;;&quot;On&quot;;&quot;Off&quot;"/>
    <numFmt numFmtId="189" formatCode="\P\r\a\vd\a;&quot;Pravda&quot;;&quot;Nepravda&quot;"/>
    <numFmt numFmtId="190" formatCode="[$€-2]\ #\ ##,000_);[Red]\([$¥€-2]\ #\ ##,000\)"/>
    <numFmt numFmtId="191" formatCode="0.000%"/>
    <numFmt numFmtId="192" formatCode="0#"/>
    <numFmt numFmtId="193" formatCode="0##"/>
  </numFmts>
  <fonts count="83">
    <font>
      <sz val="10"/>
      <name val="Arial"/>
      <family val="0"/>
    </font>
    <font>
      <sz val="11"/>
      <color indexed="8"/>
      <name val="Calibri"/>
      <family val="2"/>
    </font>
    <font>
      <sz val="10"/>
      <color indexed="8"/>
      <name val="Calibri"/>
      <family val="2"/>
    </font>
    <font>
      <sz val="10"/>
      <name val="Times New Roman"/>
      <family val="1"/>
    </font>
    <font>
      <b/>
      <sz val="10"/>
      <name val="Times New Roman"/>
      <family val="1"/>
    </font>
    <font>
      <b/>
      <sz val="10"/>
      <name val="Arial"/>
      <family val="2"/>
    </font>
    <font>
      <sz val="8"/>
      <name val="Arial"/>
      <family val="2"/>
    </font>
    <font>
      <sz val="9"/>
      <name val="Arial"/>
      <family val="2"/>
    </font>
    <font>
      <b/>
      <sz val="9"/>
      <name val="Arial"/>
      <family val="2"/>
    </font>
    <font>
      <b/>
      <sz val="10"/>
      <name val="Arial ce"/>
      <family val="0"/>
    </font>
    <font>
      <sz val="10"/>
      <name val="Arial CE"/>
      <family val="0"/>
    </font>
    <font>
      <sz val="10"/>
      <color indexed="10"/>
      <name val="Arial"/>
      <family val="2"/>
    </font>
    <font>
      <b/>
      <i/>
      <sz val="10"/>
      <name val="Arial"/>
      <family val="2"/>
    </font>
    <font>
      <sz val="10"/>
      <color indexed="8"/>
      <name val="Arial"/>
      <family val="2"/>
    </font>
    <font>
      <b/>
      <sz val="10"/>
      <color indexed="57"/>
      <name val="Arial"/>
      <family val="2"/>
    </font>
    <font>
      <i/>
      <sz val="10"/>
      <name val="Arial"/>
      <family val="2"/>
    </font>
    <font>
      <i/>
      <sz val="9"/>
      <name val="Arial"/>
      <family val="2"/>
    </font>
    <font>
      <b/>
      <sz val="9"/>
      <color indexed="9"/>
      <name val="Arial"/>
      <family val="2"/>
    </font>
    <font>
      <b/>
      <sz val="10"/>
      <color indexed="9"/>
      <name val="Arial"/>
      <family val="2"/>
    </font>
    <font>
      <b/>
      <sz val="10"/>
      <color indexed="8"/>
      <name val="Arial"/>
      <family val="2"/>
    </font>
    <font>
      <sz val="9"/>
      <color indexed="8"/>
      <name val="Arial"/>
      <family val="2"/>
    </font>
    <font>
      <sz val="9"/>
      <color indexed="55"/>
      <name val="Arial"/>
      <family val="2"/>
    </font>
    <font>
      <sz val="10"/>
      <color indexed="55"/>
      <name val="Arial"/>
      <family val="2"/>
    </font>
    <font>
      <b/>
      <sz val="9"/>
      <color indexed="55"/>
      <name val="Arial"/>
      <family val="2"/>
    </font>
    <font>
      <b/>
      <sz val="10"/>
      <color indexed="55"/>
      <name val="Arial"/>
      <family val="2"/>
    </font>
    <font>
      <sz val="9"/>
      <color indexed="10"/>
      <name val="Arial"/>
      <family val="2"/>
    </font>
    <font>
      <b/>
      <sz val="11"/>
      <color indexed="8"/>
      <name val="Calibri"/>
      <family val="2"/>
    </font>
    <font>
      <sz val="17.5"/>
      <color indexed="8"/>
      <name val="Arial CE"/>
      <family val="0"/>
    </font>
    <font>
      <b/>
      <sz val="9"/>
      <color indexed="8"/>
      <name val="Arial CE"/>
      <family val="0"/>
    </font>
    <font>
      <sz val="10"/>
      <color indexed="8"/>
      <name val="Arial CE"/>
      <family val="0"/>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9"/>
      <name val="Calibri"/>
      <family val="2"/>
    </font>
    <font>
      <sz val="11"/>
      <color indexed="60"/>
      <name val="Calibri"/>
      <family val="2"/>
    </font>
    <font>
      <sz val="11"/>
      <color indexed="52"/>
      <name val="Calibri"/>
      <family val="2"/>
    </font>
    <font>
      <sz val="11"/>
      <color indexed="10"/>
      <name val="Calibri"/>
      <family val="2"/>
    </font>
    <font>
      <b/>
      <sz val="18"/>
      <color indexed="56"/>
      <name val="Cambria"/>
      <family val="2"/>
    </font>
    <font>
      <i/>
      <sz val="11"/>
      <color indexed="23"/>
      <name val="Calibri"/>
      <family val="2"/>
    </font>
    <font>
      <sz val="11"/>
      <color indexed="20"/>
      <name val="Calibri"/>
      <family val="2"/>
    </font>
    <font>
      <b/>
      <sz val="8"/>
      <name val="Arial"/>
      <family val="2"/>
    </font>
    <font>
      <sz val="8"/>
      <color indexed="8"/>
      <name val="Georgia"/>
      <family val="1"/>
    </font>
    <font>
      <b/>
      <sz val="8"/>
      <color indexed="8"/>
      <name val="Arial"/>
      <family val="2"/>
    </font>
    <font>
      <b/>
      <sz val="9"/>
      <color indexed="10"/>
      <name val="Arial"/>
      <family val="2"/>
    </font>
    <font>
      <b/>
      <sz val="9"/>
      <color indexed="8"/>
      <name val="Arial"/>
      <family val="2"/>
    </font>
    <font>
      <sz val="11"/>
      <name val="Calibri"/>
      <family val="2"/>
    </font>
    <font>
      <b/>
      <sz val="11"/>
      <name val="Calibri"/>
      <family val="2"/>
    </font>
    <font>
      <sz val="7"/>
      <color indexed="8"/>
      <name val="Times New Roman"/>
      <family val="1"/>
    </font>
    <font>
      <b/>
      <sz val="7"/>
      <color indexed="8"/>
      <name val="Times New Roman"/>
      <family val="1"/>
    </font>
    <font>
      <b/>
      <sz val="9"/>
      <color indexed="8"/>
      <name val="Cambria"/>
      <family val="1"/>
    </font>
    <font>
      <sz val="8"/>
      <color indexed="8"/>
      <name val="Cambria"/>
      <family val="1"/>
    </font>
    <font>
      <sz val="8.25"/>
      <color indexed="8"/>
      <name val="Arial"/>
      <family val="0"/>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52"/>
      <name val="Calibri"/>
      <family val="2"/>
    </font>
    <font>
      <b/>
      <sz val="11"/>
      <color indexed="63"/>
      <name val="Calibri"/>
      <family val="2"/>
    </font>
    <font>
      <b/>
      <sz val="14"/>
      <color indexed="8"/>
      <name val="Arial CE"/>
      <family val="0"/>
    </font>
    <font>
      <b/>
      <sz val="14"/>
      <color indexed="9"/>
      <name val="Arial"/>
      <family val="0"/>
    </font>
    <font>
      <b/>
      <sz val="14"/>
      <color indexed="8"/>
      <name val="Calibri"/>
      <family val="0"/>
    </font>
    <font>
      <b/>
      <sz val="14"/>
      <color indexed="8"/>
      <name val="Arial"/>
      <family val="0"/>
    </font>
    <font>
      <b/>
      <sz val="16"/>
      <color indexed="8"/>
      <name val="Calibri"/>
      <family val="0"/>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0"/>
      <color theme="1"/>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lightGray"/>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s>
  <borders count="114">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style="thin">
        <color theme="4"/>
      </top>
      <bottom style="double">
        <color theme="4"/>
      </bottom>
    </border>
    <border>
      <left/>
      <right style="thin"/>
      <top/>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indexed="9"/>
      </left>
      <right style="medium">
        <color indexed="9"/>
      </right>
      <top style="medium">
        <color indexed="9"/>
      </top>
      <bottom style="medium">
        <color indexed="9"/>
      </bottom>
    </border>
    <border>
      <left style="thin"/>
      <right style="thin"/>
      <top/>
      <bottom style="thin"/>
    </border>
    <border>
      <left style="thin"/>
      <right style="thin"/>
      <top style="thin"/>
      <bottom style="double"/>
    </border>
    <border>
      <left style="thin"/>
      <right style="double"/>
      <top style="thin"/>
      <bottom style="double"/>
    </border>
    <border>
      <left/>
      <right style="thin"/>
      <top style="thin"/>
      <bottom style="double"/>
    </border>
    <border>
      <left/>
      <right style="thin"/>
      <top style="thin"/>
      <bottom style="thin"/>
    </border>
    <border>
      <left style="double"/>
      <right style="double"/>
      <top/>
      <bottom style="thin"/>
    </border>
    <border>
      <left style="double"/>
      <right style="double"/>
      <top style="thin"/>
      <bottom style="thin"/>
    </border>
    <border>
      <left style="thin"/>
      <right style="thin"/>
      <top style="double"/>
      <bottom style="thin"/>
    </border>
    <border>
      <left style="thin"/>
      <right style="double"/>
      <top style="double"/>
      <bottom style="thin"/>
    </border>
    <border>
      <left style="thin"/>
      <right style="double"/>
      <top style="thin"/>
      <bottom style="thin"/>
    </border>
    <border>
      <left style="double"/>
      <right style="double"/>
      <top style="thin"/>
      <bottom/>
    </border>
    <border>
      <left style="thin"/>
      <right style="thin"/>
      <top style="thin"/>
      <bottom/>
    </border>
    <border>
      <left style="thin"/>
      <right style="double"/>
      <top style="thin"/>
      <bottom/>
    </border>
    <border>
      <left style="double"/>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right style="thin"/>
      <top style="thin"/>
      <bottom/>
    </border>
    <border>
      <left/>
      <right style="thin"/>
      <top style="double"/>
      <bottom style="double"/>
    </border>
    <border>
      <left style="thin"/>
      <right style="double"/>
      <top/>
      <bottom style="thin"/>
    </border>
    <border>
      <left style="double"/>
      <right style="double"/>
      <top style="double"/>
      <bottom style="thin"/>
    </border>
    <border>
      <left style="double"/>
      <right style="double"/>
      <top style="thin"/>
      <bottom style="double"/>
    </border>
    <border>
      <left style="double"/>
      <right style="thin"/>
      <top style="thin"/>
      <bottom style="double"/>
    </border>
    <border>
      <left style="double"/>
      <right style="double"/>
      <top/>
      <bottom style="double"/>
    </border>
    <border>
      <left/>
      <right style="thin"/>
      <top/>
      <bottom style="double"/>
    </border>
    <border>
      <left style="thin"/>
      <right style="thin"/>
      <top/>
      <bottom style="double"/>
    </border>
    <border>
      <left style="thin"/>
      <right style="double"/>
      <top/>
      <bottom style="double"/>
    </border>
    <border>
      <left style="thin"/>
      <right/>
      <top style="thin"/>
      <bottom style="thin"/>
    </border>
    <border>
      <left/>
      <right/>
      <top style="thin"/>
      <bottom style="thin"/>
    </border>
    <border>
      <left/>
      <right style="double"/>
      <top style="double"/>
      <bottom style="double"/>
    </border>
    <border>
      <left style="thin"/>
      <right style="thin"/>
      <top style="double"/>
      <bottom/>
    </border>
    <border>
      <left style="thin"/>
      <right style="thin"/>
      <top/>
      <bottom/>
    </border>
    <border>
      <left style="thin"/>
      <right/>
      <top style="double"/>
      <bottom style="double"/>
    </border>
    <border>
      <left style="thin"/>
      <right/>
      <top style="thin"/>
      <bottom/>
    </border>
    <border>
      <left style="thin"/>
      <right/>
      <top/>
      <bottom style="thin"/>
    </border>
    <border>
      <left style="thin"/>
      <right/>
      <top style="thin"/>
      <bottom style="double"/>
    </border>
    <border>
      <left style="double"/>
      <right style="thin"/>
      <top style="double"/>
      <bottom style="thin"/>
    </border>
    <border>
      <left style="double"/>
      <right style="thin"/>
      <top style="thin"/>
      <bottom style="thin"/>
    </border>
    <border>
      <left style="double"/>
      <right style="thin"/>
      <top style="thin"/>
      <bottom/>
    </border>
    <border>
      <left/>
      <right/>
      <top style="double"/>
      <bottom style="double"/>
    </border>
    <border>
      <left style="double"/>
      <right/>
      <top/>
      <bottom/>
    </border>
    <border>
      <left/>
      <right style="double"/>
      <top/>
      <bottom style="thin"/>
    </border>
    <border>
      <left/>
      <right style="double"/>
      <top style="thin"/>
      <bottom style="thin"/>
    </border>
    <border>
      <left/>
      <right style="double"/>
      <top style="thin"/>
      <bottom/>
    </border>
    <border>
      <left/>
      <right style="thin"/>
      <top style="double"/>
      <bottom style="thin"/>
    </border>
    <border>
      <left style="double"/>
      <right style="double"/>
      <top style="double"/>
      <bottom/>
    </border>
    <border>
      <left style="double"/>
      <right style="thin"/>
      <top style="double"/>
      <bottom/>
    </border>
    <border>
      <left style="double"/>
      <right style="thin"/>
      <top>
        <color indexed="63"/>
      </top>
      <bottom style="double"/>
    </border>
    <border>
      <left style="double"/>
      <right style="double"/>
      <top/>
      <bottom/>
    </border>
    <border>
      <left/>
      <right/>
      <top style="double"/>
      <bottom/>
    </border>
    <border>
      <left style="thin"/>
      <right/>
      <top/>
      <bottom>
        <color indexed="63"/>
      </bottom>
    </border>
    <border>
      <left style="thin"/>
      <right/>
      <top style="double"/>
      <bottom style="thin"/>
    </border>
    <border>
      <left/>
      <right style="double"/>
      <top style="double"/>
      <bottom style="thin"/>
    </border>
    <border>
      <left style="double"/>
      <right style="thin"/>
      <top>
        <color indexed="63"/>
      </top>
      <bottom style="thin"/>
    </border>
    <border>
      <left/>
      <right style="thin"/>
      <top/>
      <bottom>
        <color indexed="63"/>
      </bottom>
    </border>
    <border>
      <left style="medium">
        <color indexed="9"/>
      </left>
      <right/>
      <top/>
      <bottom/>
    </border>
    <border>
      <left>
        <color indexed="63"/>
      </left>
      <right style="thin">
        <color indexed="8"/>
      </right>
      <top>
        <color indexed="63"/>
      </top>
      <bottom style="thin">
        <color indexed="8"/>
      </bottom>
    </border>
    <border>
      <left>
        <color indexed="63"/>
      </left>
      <right style="double">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style="medium"/>
      <top/>
      <bottom style="thin"/>
    </border>
    <border>
      <left style="medium"/>
      <right style="thin">
        <color indexed="8"/>
      </right>
      <top>
        <color indexed="63"/>
      </top>
      <bottom style="thin">
        <color indexed="8"/>
      </bottom>
    </border>
    <border>
      <left>
        <color indexed="63"/>
      </left>
      <right style="medium"/>
      <top>
        <color indexed="63"/>
      </top>
      <bottom style="thin">
        <color indexed="8"/>
      </bottom>
    </border>
    <border>
      <left style="medium"/>
      <right style="medium"/>
      <top style="thin"/>
      <bottom style="thin"/>
    </border>
    <border>
      <left style="medium"/>
      <right style="medium"/>
      <top style="thin"/>
      <bottom/>
    </border>
    <border>
      <left style="medium"/>
      <right style="thin">
        <color indexed="8"/>
      </right>
      <top>
        <color indexed="63"/>
      </top>
      <bottom>
        <color indexed="63"/>
      </bottom>
    </border>
    <border>
      <left>
        <color indexed="63"/>
      </left>
      <right style="thin">
        <color indexed="8"/>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medium"/>
    </border>
    <border>
      <left/>
      <right style="thin"/>
      <top>
        <color indexed="63"/>
      </top>
      <bottom style="medium"/>
    </border>
    <border>
      <left/>
      <right style="medium"/>
      <top>
        <color indexed="63"/>
      </top>
      <bottom style="medium"/>
    </border>
    <border>
      <left/>
      <right/>
      <top/>
      <bottom style="double"/>
    </border>
    <border>
      <left>
        <color indexed="63"/>
      </left>
      <right style="double">
        <color indexed="8"/>
      </right>
      <top>
        <color indexed="63"/>
      </top>
      <bottom>
        <color indexed="63"/>
      </bottom>
    </border>
    <border>
      <left style="medium"/>
      <right style="double"/>
      <top style="medium"/>
      <bottom style="medium"/>
    </border>
    <border>
      <left/>
      <right style="thin"/>
      <top style="medium"/>
      <bottom style="medium"/>
    </border>
    <border>
      <left/>
      <right style="medium"/>
      <top style="medium"/>
      <bottom style="medium"/>
    </border>
    <border>
      <left style="double"/>
      <right>
        <color indexed="63"/>
      </right>
      <top style="double"/>
      <bottom style="thin"/>
    </border>
    <border>
      <left style="double"/>
      <right>
        <color indexed="63"/>
      </right>
      <top style="thin"/>
      <bottom style="thin"/>
    </border>
    <border>
      <left style="double"/>
      <right>
        <color indexed="63"/>
      </right>
      <top style="thin"/>
      <bottom style="double"/>
    </border>
    <border>
      <left style="thin"/>
      <right style="double"/>
      <top style="double"/>
      <bottom/>
    </border>
    <border>
      <left style="double"/>
      <right style="thin"/>
      <top/>
      <bottom/>
    </border>
    <border>
      <left/>
      <right/>
      <top style="double"/>
      <bottom style="thin"/>
    </border>
    <border>
      <left style="thin"/>
      <right style="double"/>
      <top/>
      <bottom/>
    </border>
    <border>
      <left style="medium"/>
      <right style="thin"/>
      <top style="medium"/>
      <bottom/>
    </border>
    <border>
      <left style="medium"/>
      <right style="thin"/>
      <top/>
      <bottom/>
    </border>
    <border>
      <left style="medium"/>
      <right style="thin"/>
      <top/>
      <bottom style="double"/>
    </border>
    <border>
      <left style="thin"/>
      <right style="thin"/>
      <top style="medium"/>
      <bottom/>
    </border>
    <border>
      <left style="thin"/>
      <right style="thin"/>
      <top style="medium"/>
      <bottom style="thin"/>
    </border>
    <border>
      <left style="medium"/>
      <right style="medium"/>
      <top style="medium"/>
      <bottom style="thin"/>
    </border>
    <border>
      <left style="medium"/>
      <right style="medium"/>
      <top style="thin"/>
      <bottom style="double"/>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double"/>
    </border>
    <border>
      <left style="medium"/>
      <right style="thin"/>
      <top style="thin"/>
      <bottom style="thin"/>
    </border>
    <border>
      <left style="medium"/>
      <right style="thin"/>
      <top style="thin"/>
      <bottom style="double"/>
    </border>
  </borders>
  <cellStyleXfs count="1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2"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2" fillId="19"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12" borderId="0" applyNumberFormat="0" applyBorder="0" applyAlignment="0" applyProtection="0"/>
    <xf numFmtId="0" fontId="65" fillId="20" borderId="0" applyNumberFormat="0" applyBorder="0" applyAlignment="0" applyProtection="0"/>
    <xf numFmtId="0" fontId="65" fillId="25" borderId="0" applyNumberFormat="0" applyBorder="0" applyAlignment="0" applyProtection="0"/>
    <xf numFmtId="0" fontId="65" fillId="22" borderId="0" applyNumberFormat="0" applyBorder="0" applyAlignment="0" applyProtection="0"/>
    <xf numFmtId="0" fontId="26" fillId="0" borderId="1" applyNumberFormat="0" applyFill="0" applyAlignment="0" applyProtection="0"/>
    <xf numFmtId="43" fontId="0" fillId="0" borderId="0" applyFont="0" applyFill="0" applyBorder="0" applyAlignment="0" applyProtection="0"/>
    <xf numFmtId="177" fontId="0" fillId="0" borderId="0" applyFont="0" applyFill="0" applyBorder="0" applyAlignment="0" applyProtection="0"/>
    <xf numFmtId="0" fontId="66" fillId="26" borderId="0" applyNumberFormat="0" applyBorder="0" applyAlignment="0" applyProtection="0"/>
    <xf numFmtId="0" fontId="30" fillId="0" borderId="0" applyNumberFormat="0" applyFill="0" applyBorder="0" applyAlignment="0" applyProtection="0"/>
    <xf numFmtId="0" fontId="40" fillId="3" borderId="0" applyNumberFormat="0" applyBorder="0" applyAlignment="0" applyProtection="0"/>
    <xf numFmtId="0" fontId="67" fillId="27" borderId="2" applyNumberFormat="0" applyAlignment="0" applyProtection="0"/>
    <xf numFmtId="0" fontId="34" fillId="28" borderId="3"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0" borderId="4" applyNumberFormat="0" applyFill="0" applyAlignment="0" applyProtection="0"/>
    <xf numFmtId="0" fontId="69" fillId="0" borderId="5" applyNumberFormat="0" applyFill="0" applyAlignment="0" applyProtection="0"/>
    <xf numFmtId="0" fontId="70" fillId="0" borderId="6" applyNumberFormat="0" applyFill="0" applyAlignment="0" applyProtection="0"/>
    <xf numFmtId="0" fontId="70" fillId="0" borderId="0" applyNumberFormat="0" applyFill="0" applyBorder="0" applyAlignment="0" applyProtection="0"/>
    <xf numFmtId="0" fontId="38" fillId="0" borderId="0" applyNumberFormat="0" applyFill="0" applyBorder="0" applyAlignment="0" applyProtection="0"/>
    <xf numFmtId="0" fontId="5" fillId="0" borderId="0">
      <alignment horizontal="center" vertical="top"/>
      <protection/>
    </xf>
    <xf numFmtId="0" fontId="71" fillId="29" borderId="0" applyNumberFormat="0" applyBorder="0" applyAlignment="0" applyProtection="0"/>
    <xf numFmtId="0" fontId="35" fillId="30" borderId="0" applyNumberFormat="0" applyBorder="0" applyAlignment="0" applyProtection="0"/>
    <xf numFmtId="0" fontId="0" fillId="0" borderId="0">
      <alignment/>
      <protection/>
    </xf>
    <xf numFmtId="0" fontId="20" fillId="0" borderId="0" applyFill="0" applyProtection="0">
      <alignment/>
    </xf>
    <xf numFmtId="0" fontId="64"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72"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9" fontId="0" fillId="0" borderId="0" applyFont="0" applyFill="0" applyBorder="0" applyAlignment="0" applyProtection="0"/>
    <xf numFmtId="0" fontId="31" fillId="0" borderId="0" applyNumberFormat="0" applyFill="0" applyBorder="0" applyAlignment="0" applyProtection="0"/>
    <xf numFmtId="0" fontId="0" fillId="31" borderId="7" applyNumberFormat="0" applyFont="0" applyAlignment="0" applyProtection="0"/>
    <xf numFmtId="0" fontId="73" fillId="0" borderId="8" applyNumberFormat="0" applyFill="0" applyAlignment="0" applyProtection="0"/>
    <xf numFmtId="0" fontId="36" fillId="0" borderId="9" applyNumberFormat="0" applyFill="0" applyAlignment="0" applyProtection="0"/>
    <xf numFmtId="0" fontId="74" fillId="0" borderId="10" applyNumberFormat="0" applyFill="0" applyAlignment="0" applyProtection="0"/>
    <xf numFmtId="0" fontId="33" fillId="4" borderId="0" applyNumberFormat="0" applyBorder="0" applyAlignment="0" applyProtection="0"/>
    <xf numFmtId="0" fontId="0" fillId="32" borderId="0">
      <alignment/>
      <protection/>
    </xf>
    <xf numFmtId="0" fontId="37"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3" fontId="0" fillId="0" borderId="11" applyBorder="0">
      <alignment horizontal="right" vertical="center" wrapText="1" indent="1"/>
      <protection/>
    </xf>
    <xf numFmtId="3" fontId="0" fillId="0" borderId="11" applyBorder="0">
      <alignment horizontal="right" vertical="center" wrapText="1" indent="1"/>
      <protection/>
    </xf>
    <xf numFmtId="3" fontId="0" fillId="0" borderId="11" applyBorder="0">
      <alignment horizontal="right" vertical="center" wrapText="1" indent="1"/>
      <protection/>
    </xf>
    <xf numFmtId="3" fontId="0" fillId="0" borderId="11" applyBorder="0">
      <alignment horizontal="right" vertical="center" wrapText="1" indent="1"/>
      <protection/>
    </xf>
    <xf numFmtId="3" fontId="0" fillId="0" borderId="11" applyBorder="0">
      <alignment horizontal="right" vertical="center" wrapText="1" indent="1"/>
      <protection/>
    </xf>
    <xf numFmtId="0" fontId="77" fillId="33" borderId="12" applyNumberFormat="0" applyAlignment="0" applyProtection="0"/>
    <xf numFmtId="0" fontId="78" fillId="34" borderId="12" applyNumberFormat="0" applyAlignment="0" applyProtection="0"/>
    <xf numFmtId="0" fontId="79" fillId="34" borderId="13" applyNumberFormat="0" applyAlignment="0" applyProtection="0"/>
    <xf numFmtId="0" fontId="39" fillId="0" borderId="0" applyNumberFormat="0" applyFill="0" applyBorder="0" applyAlignment="0" applyProtection="0"/>
    <xf numFmtId="0" fontId="80" fillId="0" borderId="0" applyNumberFormat="0" applyFill="0" applyBorder="0" applyAlignment="0" applyProtection="0"/>
    <xf numFmtId="0" fontId="81"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39" borderId="0" applyNumberFormat="0" applyBorder="0" applyAlignment="0" applyProtection="0"/>
    <xf numFmtId="0" fontId="65" fillId="40" borderId="0" applyNumberFormat="0" applyBorder="0" applyAlignment="0" applyProtection="0"/>
    <xf numFmtId="0" fontId="65" fillId="41" borderId="0" applyNumberFormat="0" applyBorder="0" applyAlignment="0" applyProtection="0"/>
    <xf numFmtId="0" fontId="65"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cellStyleXfs>
  <cellXfs count="1243">
    <xf numFmtId="0" fontId="0" fillId="0" borderId="0" xfId="0" applyAlignment="1">
      <alignment/>
    </xf>
    <xf numFmtId="0" fontId="0" fillId="0" borderId="0" xfId="0" applyAlignment="1">
      <alignment horizontal="center"/>
    </xf>
    <xf numFmtId="0" fontId="0" fillId="0" borderId="0" xfId="0" applyBorder="1" applyAlignment="1">
      <alignment/>
    </xf>
    <xf numFmtId="49" fontId="0" fillId="0" borderId="0" xfId="0" applyNumberFormat="1" applyFont="1" applyBorder="1" applyAlignment="1">
      <alignment/>
    </xf>
    <xf numFmtId="3" fontId="0" fillId="0" borderId="14" xfId="0" applyNumberFormat="1" applyFont="1" applyBorder="1" applyAlignment="1">
      <alignment horizontal="right" vertical="center" wrapText="1" indent="1"/>
    </xf>
    <xf numFmtId="49" fontId="7" fillId="0" borderId="0" xfId="0" applyNumberFormat="1" applyFont="1" applyBorder="1" applyAlignment="1">
      <alignment vertical="center" wrapText="1"/>
    </xf>
    <xf numFmtId="49" fontId="7" fillId="0" borderId="0" xfId="0" applyNumberFormat="1" applyFont="1" applyBorder="1" applyAlignment="1">
      <alignment/>
    </xf>
    <xf numFmtId="3" fontId="0" fillId="0" borderId="0" xfId="0" applyNumberFormat="1" applyAlignment="1">
      <alignment/>
    </xf>
    <xf numFmtId="3" fontId="0" fillId="0" borderId="14" xfId="0" applyNumberFormat="1" applyFont="1" applyBorder="1" applyAlignment="1">
      <alignment horizontal="right" vertical="center" wrapText="1" indent="2"/>
    </xf>
    <xf numFmtId="0" fontId="5" fillId="0" borderId="0" xfId="0" applyFont="1" applyBorder="1" applyAlignment="1">
      <alignment horizontal="center" vertical="center" wrapText="1"/>
    </xf>
    <xf numFmtId="3" fontId="5" fillId="0" borderId="0" xfId="0" applyNumberFormat="1" applyFont="1" applyBorder="1" applyAlignment="1">
      <alignment horizontal="center" vertical="center" wrapText="1"/>
    </xf>
    <xf numFmtId="1" fontId="0" fillId="0" borderId="0" xfId="0" applyNumberFormat="1" applyAlignment="1">
      <alignment/>
    </xf>
    <xf numFmtId="0" fontId="0" fillId="0" borderId="0" xfId="0" applyAlignment="1">
      <alignment horizontal="center" vertical="center" wrapText="1"/>
    </xf>
    <xf numFmtId="0" fontId="0" fillId="0" borderId="0" xfId="0" applyAlignment="1">
      <alignment vertical="center" wrapText="1"/>
    </xf>
    <xf numFmtId="0" fontId="0" fillId="0" borderId="0" xfId="0" applyFill="1" applyAlignment="1">
      <alignment/>
    </xf>
    <xf numFmtId="0" fontId="0" fillId="0" borderId="0" xfId="0" applyAlignment="1">
      <alignment horizontal="center" vertical="center"/>
    </xf>
    <xf numFmtId="0" fontId="0" fillId="0" borderId="0" xfId="0" applyBorder="1" applyAlignment="1">
      <alignment horizontal="center" vertical="center"/>
    </xf>
    <xf numFmtId="180" fontId="0" fillId="0" borderId="14" xfId="0" applyNumberFormat="1" applyFont="1" applyBorder="1" applyAlignment="1">
      <alignment horizontal="center" vertical="center" wrapText="1"/>
    </xf>
    <xf numFmtId="0" fontId="0" fillId="0" borderId="14" xfId="0" applyFont="1" applyBorder="1" applyAlignment="1">
      <alignment horizontal="right" vertical="center" wrapText="1" indent="2"/>
    </xf>
    <xf numFmtId="0" fontId="0" fillId="0" borderId="0" xfId="0" applyFont="1" applyAlignment="1">
      <alignment horizontal="center" vertical="center"/>
    </xf>
    <xf numFmtId="0" fontId="0" fillId="0" borderId="0" xfId="0" applyAlignment="1">
      <alignment/>
    </xf>
    <xf numFmtId="0" fontId="0" fillId="0" borderId="0" xfId="0" applyFont="1" applyBorder="1" applyAlignment="1">
      <alignment/>
    </xf>
    <xf numFmtId="0" fontId="0" fillId="0" borderId="0" xfId="0" applyFont="1" applyAlignment="1">
      <alignment/>
    </xf>
    <xf numFmtId="3" fontId="0" fillId="0" borderId="14" xfId="0" applyNumberFormat="1" applyFont="1" applyBorder="1" applyAlignment="1">
      <alignment horizontal="center" vertical="center" wrapText="1"/>
    </xf>
    <xf numFmtId="0" fontId="3" fillId="0" borderId="0" xfId="0" applyFont="1" applyAlignment="1">
      <alignment/>
    </xf>
    <xf numFmtId="0" fontId="11" fillId="0" borderId="0" xfId="0" applyFont="1" applyAlignment="1">
      <alignment horizontal="center" vertical="center" wrapText="1"/>
    </xf>
    <xf numFmtId="0" fontId="0" fillId="0" borderId="0" xfId="0" applyFill="1" applyBorder="1" applyAlignment="1">
      <alignment/>
    </xf>
    <xf numFmtId="180" fontId="5" fillId="0" borderId="14" xfId="0" applyNumberFormat="1" applyFont="1" applyBorder="1" applyAlignment="1">
      <alignment horizontal="center" vertical="center" wrapText="1"/>
    </xf>
    <xf numFmtId="0" fontId="5" fillId="0" borderId="0" xfId="0" applyFont="1" applyAlignment="1">
      <alignment/>
    </xf>
    <xf numFmtId="3" fontId="7" fillId="0" borderId="0" xfId="0" applyNumberFormat="1" applyFont="1" applyBorder="1" applyAlignment="1">
      <alignment vertical="center" wrapText="1"/>
    </xf>
    <xf numFmtId="3" fontId="7" fillId="0" borderId="0" xfId="0" applyNumberFormat="1" applyFont="1" applyAlignment="1">
      <alignment vertical="center" wrapText="1"/>
    </xf>
    <xf numFmtId="3" fontId="7" fillId="0" borderId="0" xfId="0" applyNumberFormat="1" applyFont="1" applyFill="1" applyAlignment="1">
      <alignment vertical="center" wrapText="1"/>
    </xf>
    <xf numFmtId="3" fontId="7" fillId="0" borderId="0" xfId="0" applyNumberFormat="1" applyFont="1" applyAlignment="1">
      <alignment/>
    </xf>
    <xf numFmtId="3" fontId="0" fillId="0" borderId="0" xfId="0" applyNumberFormat="1" applyAlignment="1">
      <alignment horizontal="center" vertical="center"/>
    </xf>
    <xf numFmtId="4" fontId="14" fillId="0" borderId="0" xfId="0" applyNumberFormat="1" applyFont="1" applyAlignment="1">
      <alignment/>
    </xf>
    <xf numFmtId="0" fontId="0" fillId="0" borderId="0" xfId="0" applyAlignment="1">
      <alignment horizontal="justify" vertical="top" wrapText="1"/>
    </xf>
    <xf numFmtId="180" fontId="0" fillId="0" borderId="0" xfId="0" applyNumberFormat="1" applyAlignment="1">
      <alignment/>
    </xf>
    <xf numFmtId="3" fontId="8" fillId="0" borderId="0" xfId="0" applyNumberFormat="1" applyFont="1" applyAlignment="1">
      <alignment/>
    </xf>
    <xf numFmtId="0" fontId="13" fillId="0" borderId="14" xfId="98" applyFont="1" applyFill="1" applyBorder="1" applyAlignment="1">
      <alignment horizontal="center" vertical="center" wrapText="1"/>
      <protection/>
    </xf>
    <xf numFmtId="0" fontId="12" fillId="0" borderId="0" xfId="0" applyFont="1" applyAlignment="1">
      <alignment horizontal="justify" vertical="top" wrapText="1"/>
    </xf>
    <xf numFmtId="0" fontId="15" fillId="0" borderId="0" xfId="0" applyFont="1" applyAlignment="1">
      <alignment horizontal="justify" vertical="top"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3" fontId="0" fillId="0" borderId="0" xfId="0" applyNumberFormat="1" applyAlignment="1">
      <alignment/>
    </xf>
    <xf numFmtId="49" fontId="7" fillId="0" borderId="0" xfId="0" applyNumberFormat="1" applyFont="1" applyAlignment="1">
      <alignment horizontal="left" vertical="center" wrapText="1"/>
    </xf>
    <xf numFmtId="0" fontId="0" fillId="0" borderId="0" xfId="0" applyAlignment="1">
      <alignment horizontal="right" vertical="center" wrapText="1" indent="2"/>
    </xf>
    <xf numFmtId="3" fontId="0" fillId="0" borderId="0" xfId="0" applyNumberFormat="1" applyAlignment="1">
      <alignment horizontal="right" vertical="center" wrapText="1" indent="2"/>
    </xf>
    <xf numFmtId="180" fontId="0" fillId="0" borderId="0" xfId="0" applyNumberFormat="1" applyAlignment="1">
      <alignment horizontal="right" vertical="center" wrapText="1" indent="1"/>
    </xf>
    <xf numFmtId="3" fontId="0" fillId="0" borderId="0" xfId="111" applyBorder="1">
      <alignment horizontal="right" vertical="center" wrapText="1" indent="1"/>
      <protection/>
    </xf>
    <xf numFmtId="3" fontId="5" fillId="0" borderId="0" xfId="111" applyFont="1" applyBorder="1">
      <alignment horizontal="right" vertical="center" wrapText="1" indent="1"/>
      <protection/>
    </xf>
    <xf numFmtId="3" fontId="5" fillId="0" borderId="0" xfId="0" applyNumberFormat="1" applyFont="1" applyBorder="1" applyAlignment="1">
      <alignment horizontal="right" vertical="center" wrapText="1" indent="1"/>
    </xf>
    <xf numFmtId="180" fontId="5" fillId="0" borderId="0" xfId="0" applyNumberFormat="1" applyFont="1" applyBorder="1" applyAlignment="1">
      <alignment horizontal="center" vertical="center" wrapText="1"/>
    </xf>
    <xf numFmtId="3" fontId="5" fillId="0" borderId="0" xfId="0" applyNumberFormat="1" applyFont="1" applyFill="1" applyBorder="1" applyAlignment="1">
      <alignment horizontal="right" vertical="center" wrapText="1" indent="1"/>
    </xf>
    <xf numFmtId="3" fontId="5" fillId="0" borderId="0" xfId="0" applyNumberFormat="1" applyFont="1" applyFill="1" applyBorder="1" applyAlignment="1">
      <alignment horizontal="center" vertical="center" wrapText="1"/>
    </xf>
    <xf numFmtId="3" fontId="5" fillId="0" borderId="14" xfId="0" applyNumberFormat="1" applyFont="1" applyBorder="1" applyAlignment="1">
      <alignment horizontal="center" vertical="center" wrapText="1"/>
    </xf>
    <xf numFmtId="3" fontId="5" fillId="0" borderId="14" xfId="0" applyNumberFormat="1" applyFont="1" applyFill="1" applyBorder="1" applyAlignment="1">
      <alignment horizontal="center" vertical="center" wrapText="1"/>
    </xf>
    <xf numFmtId="0" fontId="0" fillId="0" borderId="0" xfId="85">
      <alignment/>
      <protection/>
    </xf>
    <xf numFmtId="3" fontId="0" fillId="0" borderId="14" xfId="85" applyNumberFormat="1" applyFont="1" applyBorder="1" applyAlignment="1">
      <alignment horizontal="right" vertical="center" wrapText="1" indent="1"/>
      <protection/>
    </xf>
    <xf numFmtId="4" fontId="0" fillId="0" borderId="14" xfId="85" applyNumberFormat="1" applyFont="1" applyBorder="1" applyAlignment="1">
      <alignment horizontal="center" vertical="center" wrapText="1"/>
      <protection/>
    </xf>
    <xf numFmtId="3" fontId="0" fillId="0" borderId="14" xfId="85" applyNumberFormat="1" applyBorder="1" applyAlignment="1">
      <alignment horizontal="right" vertical="center" indent="1"/>
      <protection/>
    </xf>
    <xf numFmtId="3" fontId="5" fillId="0" borderId="14" xfId="85" applyNumberFormat="1" applyFont="1" applyBorder="1" applyAlignment="1">
      <alignment horizontal="right" vertical="center" wrapText="1" indent="1"/>
      <protection/>
    </xf>
    <xf numFmtId="4" fontId="5" fillId="0" borderId="14" xfId="85" applyNumberFormat="1" applyFont="1" applyBorder="1" applyAlignment="1">
      <alignment horizontal="center" vertical="center" wrapText="1"/>
      <protection/>
    </xf>
    <xf numFmtId="3" fontId="0" fillId="0" borderId="0" xfId="85" applyNumberFormat="1">
      <alignment/>
      <protection/>
    </xf>
    <xf numFmtId="0" fontId="0" fillId="0" borderId="0" xfId="85" applyBorder="1">
      <alignment/>
      <protection/>
    </xf>
    <xf numFmtId="0" fontId="0" fillId="0" borderId="0" xfId="85" applyAlignment="1">
      <alignment horizontal="center" vertical="center" wrapText="1"/>
      <protection/>
    </xf>
    <xf numFmtId="0" fontId="0" fillId="0" borderId="14" xfId="0" applyFill="1" applyBorder="1" applyAlignment="1">
      <alignment horizontal="center" vertical="center" wrapText="1"/>
    </xf>
    <xf numFmtId="3" fontId="0" fillId="0" borderId="14" xfId="0" applyNumberFormat="1" applyFon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0" borderId="0" xfId="0" applyFont="1" applyBorder="1" applyAlignment="1">
      <alignment horizontal="center" vertical="center"/>
    </xf>
    <xf numFmtId="3" fontId="0" fillId="0" borderId="14" xfId="0" applyNumberFormat="1" applyBorder="1" applyAlignment="1">
      <alignment horizontal="center" vertical="center" wrapText="1"/>
    </xf>
    <xf numFmtId="3" fontId="0" fillId="0" borderId="14" xfId="0" applyNumberFormat="1" applyBorder="1" applyAlignment="1">
      <alignment horizontal="center" vertical="center"/>
    </xf>
    <xf numFmtId="3" fontId="5" fillId="0" borderId="14" xfId="0" applyNumberFormat="1" applyFont="1" applyBorder="1" applyAlignment="1">
      <alignment horizontal="center" vertical="center"/>
    </xf>
    <xf numFmtId="3" fontId="0" fillId="0" borderId="0" xfId="111" applyBorder="1" applyAlignment="1">
      <alignment horizontal="center" vertical="center" wrapText="1"/>
      <protection/>
    </xf>
    <xf numFmtId="3" fontId="5" fillId="0" borderId="0" xfId="111" applyFont="1" applyBorder="1" applyAlignment="1">
      <alignment horizontal="center" vertical="center" wrapText="1"/>
      <protection/>
    </xf>
    <xf numFmtId="0" fontId="8" fillId="0" borderId="0" xfId="0" applyFont="1" applyBorder="1" applyAlignment="1">
      <alignment horizontal="center" vertical="center" wrapText="1"/>
    </xf>
    <xf numFmtId="0" fontId="0" fillId="0" borderId="0" xfId="0" applyBorder="1" applyAlignment="1">
      <alignment horizontal="center"/>
    </xf>
    <xf numFmtId="0" fontId="0" fillId="0" borderId="0" xfId="0" applyFont="1" applyBorder="1" applyAlignment="1">
      <alignment horizontal="center"/>
    </xf>
    <xf numFmtId="0" fontId="0" fillId="0" borderId="0" xfId="0" applyBorder="1" applyAlignment="1">
      <alignment horizontal="right" vertical="center" wrapText="1" indent="2"/>
    </xf>
    <xf numFmtId="0" fontId="0" fillId="0" borderId="0" xfId="0" applyBorder="1" applyAlignment="1">
      <alignment horizontal="right" vertical="center" wrapText="1" indent="1"/>
    </xf>
    <xf numFmtId="0" fontId="0" fillId="0" borderId="14" xfId="0" applyBorder="1" applyAlignment="1">
      <alignment horizontal="center" vertical="center" wrapText="1"/>
    </xf>
    <xf numFmtId="3" fontId="0" fillId="0" borderId="14" xfId="111" applyBorder="1" applyAlignment="1">
      <alignment horizontal="center" vertical="center" wrapText="1"/>
      <protection/>
    </xf>
    <xf numFmtId="3" fontId="0" fillId="0" borderId="14" xfId="111" applyFont="1" applyBorder="1" applyAlignment="1">
      <alignment horizontal="center" vertical="center" wrapText="1"/>
      <protection/>
    </xf>
    <xf numFmtId="0" fontId="0" fillId="0" borderId="14" xfId="111" applyNumberFormat="1" applyBorder="1" applyAlignment="1">
      <alignment horizontal="center" vertical="center" wrapText="1"/>
      <protection/>
    </xf>
    <xf numFmtId="0" fontId="0" fillId="0" borderId="14" xfId="111" applyNumberFormat="1" applyFont="1" applyBorder="1" applyAlignment="1">
      <alignment horizontal="center" vertical="center" wrapText="1"/>
      <protection/>
    </xf>
    <xf numFmtId="0" fontId="0" fillId="0" borderId="0" xfId="0" applyBorder="1" applyAlignment="1">
      <alignment/>
    </xf>
    <xf numFmtId="0" fontId="13" fillId="0" borderId="14" xfId="98" applyFont="1" applyFill="1" applyBorder="1" applyAlignment="1">
      <alignment horizontal="right" vertical="center" wrapText="1" indent="1"/>
      <protection/>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right" vertical="center" wrapText="1" indent="2"/>
    </xf>
    <xf numFmtId="0" fontId="5" fillId="0" borderId="0" xfId="0" applyFont="1" applyFill="1" applyBorder="1" applyAlignment="1">
      <alignment horizontal="right" vertical="center" wrapText="1" indent="1"/>
    </xf>
    <xf numFmtId="0" fontId="3" fillId="0" borderId="0" xfId="0" applyFont="1" applyAlignment="1">
      <alignment horizontal="center" vertical="center"/>
    </xf>
    <xf numFmtId="0" fontId="5" fillId="0" borderId="0" xfId="0" applyFont="1" applyFill="1" applyBorder="1" applyAlignment="1">
      <alignment horizontal="center" vertical="center" wrapText="1"/>
    </xf>
    <xf numFmtId="3" fontId="0" fillId="0" borderId="14" xfId="111" applyBorder="1" applyAlignment="1">
      <alignment horizontal="right" vertical="center" wrapText="1" indent="2"/>
      <protection/>
    </xf>
    <xf numFmtId="0" fontId="5" fillId="28" borderId="15" xfId="0" applyFont="1" applyFill="1" applyBorder="1" applyAlignment="1">
      <alignment horizontal="center" vertical="center" wrapText="1"/>
    </xf>
    <xf numFmtId="0" fontId="8" fillId="28" borderId="15" xfId="0" applyFont="1" applyFill="1" applyBorder="1" applyAlignment="1">
      <alignment horizontal="left" vertical="center" wrapText="1" indent="1"/>
    </xf>
    <xf numFmtId="0" fontId="0" fillId="28" borderId="15" xfId="0" applyFont="1" applyFill="1" applyBorder="1" applyAlignment="1">
      <alignment horizontal="center" vertical="center" wrapText="1"/>
    </xf>
    <xf numFmtId="0" fontId="8" fillId="28" borderId="15" xfId="0" applyFont="1" applyFill="1" applyBorder="1" applyAlignment="1">
      <alignment horizontal="center" vertical="center" wrapText="1"/>
    </xf>
    <xf numFmtId="4" fontId="0" fillId="28" borderId="15" xfId="0" applyNumberFormat="1" applyFont="1" applyFill="1" applyBorder="1" applyAlignment="1">
      <alignment horizontal="center" vertical="center" wrapText="1"/>
    </xf>
    <xf numFmtId="3" fontId="13" fillId="0" borderId="14" xfId="98" applyNumberFormat="1" applyFont="1" applyFill="1" applyBorder="1" applyAlignment="1">
      <alignment horizontal="center" vertical="center" wrapText="1"/>
      <protection/>
    </xf>
    <xf numFmtId="10" fontId="5" fillId="0" borderId="0" xfId="0" applyNumberFormat="1" applyFont="1" applyFill="1" applyAlignment="1">
      <alignment/>
    </xf>
    <xf numFmtId="10" fontId="0" fillId="0" borderId="0" xfId="0" applyNumberFormat="1" applyFill="1" applyAlignment="1">
      <alignment/>
    </xf>
    <xf numFmtId="0" fontId="0" fillId="0" borderId="14" xfId="0" applyFont="1" applyBorder="1" applyAlignment="1">
      <alignment horizontal="center" vertical="center" wrapText="1"/>
    </xf>
    <xf numFmtId="3" fontId="0" fillId="0" borderId="14" xfId="0" applyNumberFormat="1" applyFont="1" applyBorder="1" applyAlignment="1">
      <alignment horizontal="center" vertical="center" wrapText="1"/>
    </xf>
    <xf numFmtId="3" fontId="0" fillId="0" borderId="14" xfId="0" applyNumberFormat="1" applyFont="1" applyFill="1" applyBorder="1" applyAlignment="1">
      <alignment horizontal="center" vertical="center" wrapText="1"/>
    </xf>
    <xf numFmtId="0" fontId="0" fillId="0" borderId="0" xfId="0" applyFont="1" applyAlignment="1">
      <alignment/>
    </xf>
    <xf numFmtId="0" fontId="0" fillId="0" borderId="0" xfId="0" applyFont="1" applyBorder="1" applyAlignment="1">
      <alignment/>
    </xf>
    <xf numFmtId="0" fontId="17" fillId="0" borderId="0" xfId="0" applyFont="1" applyFill="1" applyAlignment="1">
      <alignment horizontal="center" vertical="center"/>
    </xf>
    <xf numFmtId="0" fontId="17" fillId="0" borderId="0" xfId="0" applyFont="1" applyFill="1" applyBorder="1" applyAlignment="1">
      <alignment horizontal="center" wrapText="1"/>
    </xf>
    <xf numFmtId="3" fontId="10" fillId="0" borderId="14" xfId="0" applyNumberFormat="1" applyFont="1" applyFill="1" applyBorder="1" applyAlignment="1">
      <alignment horizontal="right" vertical="center" wrapText="1" indent="3"/>
    </xf>
    <xf numFmtId="4" fontId="10" fillId="0" borderId="14" xfId="0" applyNumberFormat="1" applyFont="1" applyFill="1" applyBorder="1" applyAlignment="1">
      <alignment horizontal="center" vertical="center" wrapText="1"/>
    </xf>
    <xf numFmtId="4" fontId="0" fillId="0" borderId="14" xfId="111" applyNumberFormat="1" applyFill="1" applyBorder="1" applyAlignment="1">
      <alignment horizontal="center" vertical="center" wrapText="1"/>
      <protection/>
    </xf>
    <xf numFmtId="3" fontId="0" fillId="0" borderId="14" xfId="85" applyNumberFormat="1" applyFont="1" applyBorder="1" applyAlignment="1">
      <alignment horizontal="right" vertical="center" wrapText="1" indent="1"/>
      <protection/>
    </xf>
    <xf numFmtId="4" fontId="0" fillId="0" borderId="14" xfId="85" applyNumberFormat="1" applyFont="1" applyBorder="1" applyAlignment="1">
      <alignment horizontal="center" vertical="center" wrapText="1"/>
      <protection/>
    </xf>
    <xf numFmtId="0" fontId="0" fillId="0" borderId="0" xfId="0" applyFont="1" applyBorder="1" applyAlignment="1">
      <alignment/>
    </xf>
    <xf numFmtId="3" fontId="0" fillId="0" borderId="14" xfId="111" applyBorder="1">
      <alignment horizontal="right" vertical="center" wrapText="1" indent="1"/>
      <protection/>
    </xf>
    <xf numFmtId="180" fontId="0" fillId="0" borderId="0" xfId="0" applyNumberFormat="1" applyBorder="1" applyAlignment="1">
      <alignment horizontal="right" vertical="center" wrapText="1" indent="1"/>
    </xf>
    <xf numFmtId="181" fontId="0" fillId="0" borderId="0" xfId="0" applyNumberFormat="1" applyBorder="1" applyAlignment="1">
      <alignment horizontal="right" vertical="center" wrapText="1" indent="1"/>
    </xf>
    <xf numFmtId="3" fontId="0" fillId="0" borderId="14" xfId="0" applyNumberFormat="1" applyFont="1" applyFill="1" applyBorder="1" applyAlignment="1">
      <alignment horizontal="right" vertical="center" wrapText="1" indent="6"/>
    </xf>
    <xf numFmtId="3" fontId="7" fillId="0" borderId="14" xfId="0" applyNumberFormat="1" applyFont="1" applyFill="1" applyBorder="1" applyAlignment="1">
      <alignment horizontal="right" vertical="center" wrapText="1" indent="2"/>
    </xf>
    <xf numFmtId="3" fontId="7" fillId="0" borderId="14" xfId="0" applyNumberFormat="1" applyFont="1" applyFill="1" applyBorder="1" applyAlignment="1">
      <alignment horizontal="right" vertical="center" wrapText="1" indent="1"/>
    </xf>
    <xf numFmtId="4"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right" vertical="center" wrapText="1" indent="2"/>
    </xf>
    <xf numFmtId="3" fontId="8" fillId="0" borderId="0" xfId="0" applyNumberFormat="1" applyFont="1" applyFill="1" applyBorder="1" applyAlignment="1">
      <alignment horizontal="right" vertical="center" wrapText="1" indent="1"/>
    </xf>
    <xf numFmtId="3"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80" fontId="0" fillId="28" borderId="15" xfId="0" applyNumberFormat="1" applyFont="1" applyFill="1" applyBorder="1" applyAlignment="1">
      <alignment horizontal="center" vertical="center" wrapText="1"/>
    </xf>
    <xf numFmtId="4" fontId="0" fillId="28" borderId="15" xfId="0" applyNumberFormat="1" applyFont="1" applyFill="1" applyBorder="1" applyAlignment="1">
      <alignment horizontal="center" vertical="center" wrapText="1"/>
    </xf>
    <xf numFmtId="3" fontId="0" fillId="0" borderId="16" xfId="0" applyNumberFormat="1" applyFont="1" applyBorder="1" applyAlignment="1">
      <alignment horizontal="right" vertical="center" wrapText="1" indent="2"/>
    </xf>
    <xf numFmtId="180" fontId="0" fillId="0" borderId="16" xfId="0" applyNumberFormat="1" applyFont="1" applyBorder="1" applyAlignment="1">
      <alignment horizontal="center" vertical="center" wrapText="1"/>
    </xf>
    <xf numFmtId="0" fontId="5" fillId="0" borderId="1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0" fillId="0" borderId="20" xfId="0" applyFont="1" applyBorder="1" applyAlignment="1">
      <alignment horizontal="right" vertical="center" wrapText="1" indent="2"/>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3" fontId="0" fillId="0" borderId="23" xfId="0" applyNumberFormat="1" applyFont="1" applyBorder="1" applyAlignment="1">
      <alignment horizontal="right" vertical="center" wrapText="1" indent="2"/>
    </xf>
    <xf numFmtId="180" fontId="0" fillId="0" borderId="23" xfId="0" applyNumberFormat="1" applyFont="1" applyBorder="1" applyAlignment="1">
      <alignment horizontal="center" vertical="center" wrapText="1"/>
    </xf>
    <xf numFmtId="3" fontId="0" fillId="0" borderId="23" xfId="111" applyBorder="1" applyAlignment="1">
      <alignment horizontal="right" vertical="center" wrapText="1" indent="2"/>
      <protection/>
    </xf>
    <xf numFmtId="180" fontId="0" fillId="0" borderId="24" xfId="0" applyNumberFormat="1" applyFont="1" applyBorder="1" applyAlignment="1">
      <alignment horizontal="center" vertical="center" wrapText="1"/>
    </xf>
    <xf numFmtId="180" fontId="0" fillId="0" borderId="25" xfId="0" applyNumberFormat="1" applyFont="1" applyBorder="1" applyAlignment="1">
      <alignment horizontal="center" vertical="center" wrapText="1"/>
    </xf>
    <xf numFmtId="0" fontId="5" fillId="0" borderId="26" xfId="0" applyFont="1" applyFill="1" applyBorder="1" applyAlignment="1">
      <alignment horizontal="center" vertical="center" wrapText="1"/>
    </xf>
    <xf numFmtId="3" fontId="0" fillId="0" borderId="27" xfId="0" applyNumberFormat="1" applyFont="1" applyBorder="1" applyAlignment="1">
      <alignment horizontal="right" vertical="center" wrapText="1" indent="2"/>
    </xf>
    <xf numFmtId="180" fontId="0" fillId="0" borderId="27" xfId="0" applyNumberFormat="1" applyFont="1" applyBorder="1" applyAlignment="1">
      <alignment horizontal="center" vertical="center" wrapText="1"/>
    </xf>
    <xf numFmtId="3" fontId="0" fillId="0" borderId="27" xfId="111" applyBorder="1" applyAlignment="1">
      <alignment horizontal="right" vertical="center" wrapText="1" indent="2"/>
      <protection/>
    </xf>
    <xf numFmtId="180" fontId="0" fillId="0" borderId="28" xfId="0" applyNumberFormat="1" applyFont="1" applyBorder="1" applyAlignment="1">
      <alignment horizontal="center" vertical="center" wrapText="1"/>
    </xf>
    <xf numFmtId="0" fontId="5" fillId="0" borderId="29" xfId="0" applyFont="1" applyFill="1" applyBorder="1" applyAlignment="1">
      <alignment horizontal="center" vertical="center" wrapText="1"/>
    </xf>
    <xf numFmtId="3" fontId="5" fillId="0" borderId="30" xfId="0" applyNumberFormat="1" applyFont="1" applyBorder="1" applyAlignment="1">
      <alignment horizontal="right" vertical="center" wrapText="1" indent="2"/>
    </xf>
    <xf numFmtId="3" fontId="5" fillId="0" borderId="31" xfId="0" applyNumberFormat="1" applyFont="1" applyBorder="1" applyAlignment="1">
      <alignment horizontal="right" vertical="center" wrapText="1" indent="2"/>
    </xf>
    <xf numFmtId="180" fontId="5" fillId="0" borderId="31" xfId="0" applyNumberFormat="1" applyFont="1" applyBorder="1" applyAlignment="1">
      <alignment horizontal="center" vertical="center" wrapText="1"/>
    </xf>
    <xf numFmtId="3" fontId="5" fillId="0" borderId="31" xfId="111" applyFont="1" applyBorder="1" applyAlignment="1">
      <alignment horizontal="right" vertical="center" wrapText="1" indent="2"/>
      <protection/>
    </xf>
    <xf numFmtId="180" fontId="5" fillId="0" borderId="32" xfId="0" applyNumberFormat="1" applyFont="1" applyBorder="1" applyAlignment="1">
      <alignment horizontal="center" vertical="center" wrapText="1"/>
    </xf>
    <xf numFmtId="0" fontId="0" fillId="0" borderId="33" xfId="0" applyFont="1" applyBorder="1" applyAlignment="1">
      <alignment horizontal="right" vertical="center" wrapText="1" indent="2"/>
    </xf>
    <xf numFmtId="0" fontId="0" fillId="0" borderId="27" xfId="0" applyFont="1" applyBorder="1" applyAlignment="1">
      <alignment horizontal="right" vertical="center" wrapText="1" indent="2"/>
    </xf>
    <xf numFmtId="3" fontId="0" fillId="0" borderId="27" xfId="111" applyBorder="1">
      <alignment horizontal="right" vertical="center" wrapText="1" indent="1"/>
      <protection/>
    </xf>
    <xf numFmtId="3" fontId="5" fillId="0" borderId="34" xfId="0" applyNumberFormat="1" applyFont="1" applyBorder="1" applyAlignment="1">
      <alignment horizontal="right" vertical="center" wrapText="1" indent="2"/>
    </xf>
    <xf numFmtId="3" fontId="5" fillId="0" borderId="31" xfId="111" applyFont="1" applyBorder="1">
      <alignment horizontal="right" vertical="center" wrapText="1" indent="1"/>
      <protection/>
    </xf>
    <xf numFmtId="3" fontId="0" fillId="0" borderId="20" xfId="0" applyNumberFormat="1" applyFont="1" applyFill="1" applyBorder="1" applyAlignment="1">
      <alignment horizontal="right" vertical="center" wrapText="1" indent="2"/>
    </xf>
    <xf numFmtId="3" fontId="0" fillId="0" borderId="20" xfId="0" applyNumberFormat="1" applyFont="1" applyBorder="1" applyAlignment="1">
      <alignment horizontal="right" vertical="center" wrapText="1" indent="2"/>
    </xf>
    <xf numFmtId="3" fontId="0" fillId="0" borderId="11" xfId="0" applyNumberFormat="1" applyFont="1" applyFill="1" applyBorder="1" applyAlignment="1">
      <alignment horizontal="right" vertical="center" wrapText="1" indent="2"/>
    </xf>
    <xf numFmtId="3" fontId="0" fillId="0" borderId="16" xfId="0" applyNumberFormat="1" applyFont="1" applyBorder="1" applyAlignment="1">
      <alignment horizontal="right" vertical="center" wrapText="1" indent="1"/>
    </xf>
    <xf numFmtId="3" fontId="0" fillId="0" borderId="16" xfId="111" applyBorder="1">
      <alignment horizontal="right" vertical="center" wrapText="1" indent="1"/>
      <protection/>
    </xf>
    <xf numFmtId="3" fontId="0" fillId="0" borderId="33" xfId="0" applyNumberFormat="1" applyFont="1" applyBorder="1" applyAlignment="1">
      <alignment horizontal="right" vertical="center" wrapText="1" indent="2"/>
    </xf>
    <xf numFmtId="3" fontId="0" fillId="0" borderId="27" xfId="0" applyNumberFormat="1" applyFont="1" applyBorder="1" applyAlignment="1">
      <alignment horizontal="right" vertical="center" wrapText="1" indent="1"/>
    </xf>
    <xf numFmtId="3" fontId="5" fillId="0" borderId="34" xfId="0" applyNumberFormat="1" applyFont="1" applyFill="1" applyBorder="1" applyAlignment="1">
      <alignment horizontal="right" vertical="center" wrapText="1" indent="2"/>
    </xf>
    <xf numFmtId="3" fontId="5" fillId="0" borderId="31" xfId="0" applyNumberFormat="1" applyFont="1" applyBorder="1" applyAlignment="1">
      <alignment horizontal="right" vertical="center" wrapText="1" indent="1"/>
    </xf>
    <xf numFmtId="4" fontId="0" fillId="0" borderId="25" xfId="111" applyNumberFormat="1" applyFill="1" applyBorder="1" applyAlignment="1">
      <alignment horizontal="center" vertical="center" wrapText="1"/>
      <protection/>
    </xf>
    <xf numFmtId="3" fontId="10" fillId="0" borderId="16" xfId="0" applyNumberFormat="1" applyFont="1" applyFill="1" applyBorder="1" applyAlignment="1">
      <alignment horizontal="right" vertical="center" wrapText="1" indent="3"/>
    </xf>
    <xf numFmtId="4" fontId="10" fillId="0" borderId="16" xfId="0" applyNumberFormat="1" applyFont="1" applyFill="1" applyBorder="1" applyAlignment="1">
      <alignment horizontal="center" vertical="center" wrapText="1"/>
    </xf>
    <xf numFmtId="4" fontId="0" fillId="0" borderId="16" xfId="111" applyNumberFormat="1" applyFill="1" applyBorder="1" applyAlignment="1">
      <alignment horizontal="center" vertical="center" wrapText="1"/>
      <protection/>
    </xf>
    <xf numFmtId="4" fontId="0" fillId="0" borderId="35" xfId="111" applyNumberFormat="1" applyFill="1" applyBorder="1" applyAlignment="1">
      <alignment horizontal="center" vertical="center" wrapText="1"/>
      <protection/>
    </xf>
    <xf numFmtId="0" fontId="10" fillId="0" borderId="17" xfId="0" applyFont="1" applyFill="1" applyBorder="1" applyAlignment="1">
      <alignment horizontal="center" vertical="center" wrapText="1"/>
    </xf>
    <xf numFmtId="3" fontId="0" fillId="0" borderId="17" xfId="111" applyFill="1" applyBorder="1" applyAlignment="1">
      <alignment horizontal="center" vertical="center" wrapText="1"/>
      <protection/>
    </xf>
    <xf numFmtId="3" fontId="0" fillId="0" borderId="18" xfId="111" applyFill="1" applyBorder="1" applyAlignment="1">
      <alignment horizontal="center" vertical="center" wrapText="1"/>
      <protection/>
    </xf>
    <xf numFmtId="3" fontId="10" fillId="0" borderId="11" xfId="0" applyNumberFormat="1" applyFont="1" applyFill="1" applyBorder="1" applyAlignment="1">
      <alignment horizontal="right" vertical="center" wrapText="1" indent="2"/>
    </xf>
    <xf numFmtId="3" fontId="10" fillId="0" borderId="20" xfId="0" applyNumberFormat="1" applyFont="1" applyFill="1" applyBorder="1" applyAlignment="1">
      <alignment horizontal="right" vertical="center" wrapText="1" indent="2"/>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6" xfId="0" applyFont="1" applyFill="1" applyBorder="1" applyAlignment="1">
      <alignment horizontal="center" vertical="center" wrapText="1"/>
    </xf>
    <xf numFmtId="3" fontId="10" fillId="0" borderId="33" xfId="0" applyNumberFormat="1" applyFont="1" applyFill="1" applyBorder="1" applyAlignment="1">
      <alignment horizontal="right" vertical="center" wrapText="1" indent="2"/>
    </xf>
    <xf numFmtId="3" fontId="10" fillId="0" borderId="27" xfId="0" applyNumberFormat="1" applyFont="1" applyFill="1" applyBorder="1" applyAlignment="1">
      <alignment horizontal="right" vertical="center" wrapText="1" indent="3"/>
    </xf>
    <xf numFmtId="4" fontId="10" fillId="0" borderId="27" xfId="0" applyNumberFormat="1" applyFont="1" applyFill="1" applyBorder="1" applyAlignment="1">
      <alignment horizontal="center" vertical="center" wrapText="1"/>
    </xf>
    <xf numFmtId="4" fontId="0" fillId="0" borderId="27" xfId="111" applyNumberFormat="1" applyFill="1" applyBorder="1" applyAlignment="1">
      <alignment horizontal="center" vertical="center" wrapText="1"/>
      <protection/>
    </xf>
    <xf numFmtId="4" fontId="0" fillId="0" borderId="28" xfId="111" applyNumberFormat="1" applyFill="1" applyBorder="1" applyAlignment="1">
      <alignment horizontal="center" vertical="center" wrapText="1"/>
      <protection/>
    </xf>
    <xf numFmtId="0" fontId="9" fillId="0" borderId="29" xfId="0" applyFont="1" applyFill="1" applyBorder="1" applyAlignment="1">
      <alignment horizontal="center" vertical="center" wrapText="1"/>
    </xf>
    <xf numFmtId="3" fontId="9" fillId="0" borderId="34" xfId="0" applyNumberFormat="1" applyFont="1" applyFill="1" applyBorder="1" applyAlignment="1">
      <alignment horizontal="right" vertical="center" wrapText="1" indent="2"/>
    </xf>
    <xf numFmtId="3" fontId="9" fillId="0" borderId="31" xfId="0" applyNumberFormat="1" applyFont="1" applyFill="1" applyBorder="1" applyAlignment="1">
      <alignment horizontal="right" vertical="center" wrapText="1" indent="3"/>
    </xf>
    <xf numFmtId="4" fontId="9" fillId="0" borderId="31" xfId="0" applyNumberFormat="1" applyFont="1" applyFill="1" applyBorder="1" applyAlignment="1">
      <alignment horizontal="center" vertical="center" wrapText="1"/>
    </xf>
    <xf numFmtId="4" fontId="5" fillId="0" borderId="31" xfId="111" applyNumberFormat="1" applyFont="1" applyFill="1" applyBorder="1" applyAlignment="1">
      <alignment horizontal="center" vertical="center" wrapText="1"/>
      <protection/>
    </xf>
    <xf numFmtId="3" fontId="9" fillId="0" borderId="31" xfId="0" applyNumberFormat="1" applyFont="1" applyFill="1" applyBorder="1" applyAlignment="1">
      <alignment horizontal="right" vertical="center" wrapText="1" indent="2"/>
    </xf>
    <xf numFmtId="4" fontId="5" fillId="0" borderId="32" xfId="111" applyNumberFormat="1" applyFont="1" applyFill="1" applyBorder="1" applyAlignment="1">
      <alignment horizontal="center" vertical="center" wrapText="1"/>
      <protection/>
    </xf>
    <xf numFmtId="4" fontId="0" fillId="0" borderId="25" xfId="85" applyNumberFormat="1" applyFont="1" applyBorder="1" applyAlignment="1">
      <alignment horizontal="center" vertical="center" wrapText="1"/>
      <protection/>
    </xf>
    <xf numFmtId="4" fontId="5" fillId="0" borderId="25" xfId="85" applyNumberFormat="1" applyFont="1" applyBorder="1" applyAlignment="1">
      <alignment horizontal="center" vertical="center" wrapText="1"/>
      <protection/>
    </xf>
    <xf numFmtId="0" fontId="0" fillId="0" borderId="17" xfId="85" applyFont="1" applyFill="1" applyBorder="1" applyAlignment="1">
      <alignment horizontal="center" vertical="center" wrapText="1"/>
      <protection/>
    </xf>
    <xf numFmtId="0" fontId="0" fillId="0" borderId="18" xfId="85" applyFont="1" applyFill="1" applyBorder="1" applyAlignment="1">
      <alignment horizontal="center" vertical="center" wrapText="1"/>
      <protection/>
    </xf>
    <xf numFmtId="0" fontId="0" fillId="0" borderId="20" xfId="85" applyFont="1" applyBorder="1" applyAlignment="1">
      <alignment horizontal="center" vertical="center" wrapText="1"/>
      <protection/>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0" fillId="0" borderId="33" xfId="85" applyFont="1" applyBorder="1" applyAlignment="1">
      <alignment horizontal="center" vertical="center" wrapText="1"/>
      <protection/>
    </xf>
    <xf numFmtId="3" fontId="0" fillId="0" borderId="27" xfId="85" applyNumberFormat="1" applyFont="1" applyBorder="1" applyAlignment="1">
      <alignment horizontal="right" vertical="center" wrapText="1" indent="1"/>
      <protection/>
    </xf>
    <xf numFmtId="4" fontId="0" fillId="0" borderId="27" xfId="85" applyNumberFormat="1" applyFont="1" applyBorder="1" applyAlignment="1">
      <alignment horizontal="center" vertical="center" wrapText="1"/>
      <protection/>
    </xf>
    <xf numFmtId="4" fontId="0" fillId="0" borderId="28" xfId="85" applyNumberFormat="1" applyFont="1" applyBorder="1" applyAlignment="1">
      <alignment horizontal="center" vertical="center" wrapText="1"/>
      <protection/>
    </xf>
    <xf numFmtId="3" fontId="5" fillId="0" borderId="17" xfId="85" applyNumberFormat="1" applyFont="1" applyBorder="1" applyAlignment="1">
      <alignment horizontal="right" vertical="center" wrapText="1" indent="1"/>
      <protection/>
    </xf>
    <xf numFmtId="4" fontId="5" fillId="0" borderId="17" xfId="85" applyNumberFormat="1" applyFont="1" applyBorder="1" applyAlignment="1">
      <alignment horizontal="center" vertical="center"/>
      <protection/>
    </xf>
    <xf numFmtId="4" fontId="5" fillId="0" borderId="18" xfId="85" applyNumberFormat="1" applyFont="1" applyBorder="1" applyAlignment="1">
      <alignment horizontal="center" vertical="center"/>
      <protection/>
    </xf>
    <xf numFmtId="4" fontId="0" fillId="0" borderId="25" xfId="85" applyNumberFormat="1" applyFont="1" applyBorder="1" applyAlignment="1">
      <alignment horizontal="center" vertical="center" wrapText="1"/>
      <protection/>
    </xf>
    <xf numFmtId="0" fontId="0" fillId="0" borderId="17" xfId="85" applyFont="1" applyFill="1" applyBorder="1" applyAlignment="1">
      <alignment horizontal="center" vertical="center" wrapText="1"/>
      <protection/>
    </xf>
    <xf numFmtId="0" fontId="0" fillId="0" borderId="18" xfId="85" applyFont="1" applyFill="1" applyBorder="1" applyAlignment="1">
      <alignment horizontal="center" vertical="center" wrapText="1"/>
      <protection/>
    </xf>
    <xf numFmtId="0" fontId="0" fillId="0" borderId="20" xfId="85" applyFont="1" applyBorder="1" applyAlignment="1">
      <alignment horizontal="center" vertical="center" wrapText="1"/>
      <protection/>
    </xf>
    <xf numFmtId="0" fontId="0" fillId="0" borderId="20" xfId="85" applyFont="1" applyFill="1" applyBorder="1" applyAlignment="1">
      <alignment horizontal="center" vertical="center" wrapText="1"/>
      <protection/>
    </xf>
    <xf numFmtId="0" fontId="0" fillId="0" borderId="33" xfId="85" applyFont="1" applyBorder="1" applyAlignment="1">
      <alignment horizontal="center" vertical="center" wrapText="1"/>
      <protection/>
    </xf>
    <xf numFmtId="3" fontId="0" fillId="0" borderId="27" xfId="85" applyNumberFormat="1" applyFont="1" applyBorder="1" applyAlignment="1">
      <alignment horizontal="right" vertical="center" wrapText="1" indent="1"/>
      <protection/>
    </xf>
    <xf numFmtId="4" fontId="0" fillId="0" borderId="27" xfId="85" applyNumberFormat="1" applyFont="1" applyBorder="1" applyAlignment="1">
      <alignment horizontal="center" vertical="center" wrapText="1"/>
      <protection/>
    </xf>
    <xf numFmtId="4" fontId="0" fillId="0" borderId="28" xfId="85" applyNumberFormat="1" applyFont="1" applyBorder="1" applyAlignment="1">
      <alignment horizontal="center" vertical="center" wrapText="1"/>
      <protection/>
    </xf>
    <xf numFmtId="3" fontId="0" fillId="0" borderId="16" xfId="0" applyNumberFormat="1" applyFont="1" applyFill="1" applyBorder="1" applyAlignment="1">
      <alignment horizontal="right" vertical="center" wrapText="1" indent="6"/>
    </xf>
    <xf numFmtId="3" fontId="0" fillId="0" borderId="11" xfId="0" applyNumberFormat="1" applyFont="1" applyFill="1" applyBorder="1" applyAlignment="1">
      <alignment horizontal="right" vertical="center" wrapText="1" indent="7"/>
    </xf>
    <xf numFmtId="3" fontId="0" fillId="0" borderId="20" xfId="0" applyNumberFormat="1" applyFont="1" applyFill="1" applyBorder="1" applyAlignment="1">
      <alignment horizontal="right" vertical="center" wrapText="1" indent="7"/>
    </xf>
    <xf numFmtId="3" fontId="0" fillId="0" borderId="33" xfId="0" applyNumberFormat="1" applyFont="1" applyFill="1" applyBorder="1" applyAlignment="1">
      <alignment horizontal="right" vertical="center" wrapText="1" indent="7"/>
    </xf>
    <xf numFmtId="3" fontId="0" fillId="0" borderId="27" xfId="0" applyNumberFormat="1" applyFont="1" applyFill="1" applyBorder="1" applyAlignment="1">
      <alignment horizontal="right" vertical="center" wrapText="1" indent="6"/>
    </xf>
    <xf numFmtId="3" fontId="5" fillId="0" borderId="34" xfId="0" applyNumberFormat="1" applyFont="1" applyFill="1" applyBorder="1" applyAlignment="1">
      <alignment horizontal="right" vertical="center" wrapText="1" indent="7"/>
    </xf>
    <xf numFmtId="3" fontId="5" fillId="0" borderId="31" xfId="0" applyNumberFormat="1" applyFont="1" applyFill="1" applyBorder="1" applyAlignment="1">
      <alignment horizontal="right" vertical="center" wrapText="1" indent="6"/>
    </xf>
    <xf numFmtId="180" fontId="5" fillId="0" borderId="25" xfId="0" applyNumberFormat="1" applyFont="1" applyBorder="1" applyAlignment="1">
      <alignment horizontal="center" vertical="center" wrapText="1"/>
    </xf>
    <xf numFmtId="3" fontId="0" fillId="0" borderId="17" xfId="0" applyNumberFormat="1" applyFont="1" applyBorder="1" applyAlignment="1">
      <alignment horizontal="center" vertical="center" wrapText="1"/>
    </xf>
    <xf numFmtId="180" fontId="0" fillId="0" borderId="35" xfId="0" applyNumberFormat="1" applyFont="1" applyBorder="1" applyAlignment="1">
      <alignment horizontal="center" vertical="center" wrapText="1"/>
    </xf>
    <xf numFmtId="3" fontId="0" fillId="0" borderId="17" xfId="111" applyFont="1" applyFill="1" applyBorder="1" applyAlignment="1">
      <alignment horizontal="center" vertical="center" wrapText="1"/>
      <protection/>
    </xf>
    <xf numFmtId="0" fontId="0" fillId="0" borderId="20" xfId="0" applyFont="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0" xfId="0" applyBorder="1" applyAlignment="1">
      <alignment horizontal="center" vertical="center" wrapText="1"/>
    </xf>
    <xf numFmtId="0" fontId="0" fillId="0" borderId="38" xfId="0" applyFont="1" applyBorder="1" applyAlignment="1">
      <alignment horizontal="center" vertical="center" wrapText="1"/>
    </xf>
    <xf numFmtId="180" fontId="0" fillId="0" borderId="17" xfId="0" applyNumberFormat="1" applyFont="1" applyBorder="1" applyAlignment="1">
      <alignment horizontal="center" vertical="center" wrapText="1"/>
    </xf>
    <xf numFmtId="180" fontId="0" fillId="0" borderId="18" xfId="0" applyNumberFormat="1" applyFont="1" applyBorder="1" applyAlignment="1">
      <alignment horizontal="center" vertical="center" wrapText="1"/>
    </xf>
    <xf numFmtId="0" fontId="5" fillId="0" borderId="39" xfId="0" applyFont="1" applyFill="1" applyBorder="1" applyAlignment="1">
      <alignment horizontal="center" vertical="center" wrapText="1"/>
    </xf>
    <xf numFmtId="3" fontId="5" fillId="0" borderId="40" xfId="0" applyNumberFormat="1" applyFont="1" applyFill="1" applyBorder="1" applyAlignment="1">
      <alignment horizontal="right" vertical="center" wrapText="1" indent="2"/>
    </xf>
    <xf numFmtId="3" fontId="5" fillId="0" borderId="41" xfId="0" applyNumberFormat="1" applyFont="1" applyBorder="1" applyAlignment="1">
      <alignment horizontal="center" vertical="center" wrapText="1"/>
    </xf>
    <xf numFmtId="180" fontId="5" fillId="0" borderId="41" xfId="0" applyNumberFormat="1" applyFont="1" applyBorder="1" applyAlignment="1">
      <alignment horizontal="center" vertical="center" wrapText="1"/>
    </xf>
    <xf numFmtId="3" fontId="5" fillId="0" borderId="41" xfId="0" applyNumberFormat="1" applyFont="1" applyFill="1" applyBorder="1" applyAlignment="1">
      <alignment horizontal="right" vertical="center" wrapText="1" indent="2"/>
    </xf>
    <xf numFmtId="180" fontId="5" fillId="0" borderId="42" xfId="0" applyNumberFormat="1" applyFont="1" applyBorder="1" applyAlignment="1">
      <alignment horizontal="center" vertical="center" wrapText="1"/>
    </xf>
    <xf numFmtId="0" fontId="21" fillId="0" borderId="14" xfId="0" applyFont="1" applyBorder="1" applyAlignment="1">
      <alignment/>
    </xf>
    <xf numFmtId="3" fontId="21" fillId="0" borderId="14" xfId="0" applyNumberFormat="1" applyFont="1" applyBorder="1" applyAlignment="1">
      <alignment vertical="center" wrapText="1"/>
    </xf>
    <xf numFmtId="180" fontId="21" fillId="0" borderId="14" xfId="0" applyNumberFormat="1" applyFont="1" applyBorder="1" applyAlignment="1">
      <alignment horizontal="center" vertical="center" wrapText="1"/>
    </xf>
    <xf numFmtId="3" fontId="22" fillId="0" borderId="0" xfId="0" applyNumberFormat="1" applyFont="1" applyAlignment="1">
      <alignment horizontal="center" vertical="center"/>
    </xf>
    <xf numFmtId="0" fontId="22" fillId="0" borderId="0" xfId="0" applyFont="1" applyAlignment="1">
      <alignment horizontal="center" vertical="center"/>
    </xf>
    <xf numFmtId="0" fontId="21" fillId="0" borderId="43" xfId="0" applyFont="1" applyBorder="1" applyAlignment="1">
      <alignment vertical="center"/>
    </xf>
    <xf numFmtId="0" fontId="21" fillId="0" borderId="44" xfId="0" applyFont="1" applyBorder="1" applyAlignment="1">
      <alignment vertical="center"/>
    </xf>
    <xf numFmtId="0" fontId="21" fillId="0" borderId="20" xfId="0" applyFont="1" applyBorder="1" applyAlignment="1">
      <alignment vertical="center"/>
    </xf>
    <xf numFmtId="3" fontId="22" fillId="0" borderId="0" xfId="0" applyNumberFormat="1" applyFont="1" applyBorder="1" applyAlignment="1">
      <alignment horizontal="center" vertical="center"/>
    </xf>
    <xf numFmtId="3" fontId="22" fillId="0" borderId="0" xfId="111" applyFont="1" applyBorder="1" applyAlignment="1">
      <alignment horizontal="center" vertical="center" wrapText="1"/>
      <protection/>
    </xf>
    <xf numFmtId="3" fontId="21" fillId="0" borderId="14" xfId="0" applyNumberFormat="1" applyFont="1" applyFill="1" applyBorder="1" applyAlignment="1">
      <alignment vertical="center" wrapText="1"/>
    </xf>
    <xf numFmtId="0" fontId="22" fillId="0" borderId="0" xfId="0" applyFont="1" applyAlignment="1">
      <alignment horizontal="center" vertical="center" wrapText="1"/>
    </xf>
    <xf numFmtId="0" fontId="22" fillId="0" borderId="0" xfId="0" applyFont="1" applyAlignment="1">
      <alignment/>
    </xf>
    <xf numFmtId="3" fontId="23" fillId="0" borderId="0" xfId="0" applyNumberFormat="1" applyFont="1" applyAlignment="1">
      <alignment/>
    </xf>
    <xf numFmtId="180" fontId="21" fillId="0" borderId="0" xfId="0" applyNumberFormat="1" applyFont="1" applyAlignment="1">
      <alignment horizontal="center" vertical="center"/>
    </xf>
    <xf numFmtId="43" fontId="24" fillId="0" borderId="0" xfId="52" applyFont="1" applyBorder="1" applyAlignment="1">
      <alignment horizontal="center" vertical="center"/>
    </xf>
    <xf numFmtId="2" fontId="0" fillId="0" borderId="25" xfId="0" applyNumberFormat="1" applyFont="1" applyFill="1" applyBorder="1" applyAlignment="1">
      <alignment horizontal="center" vertical="center" wrapText="1"/>
    </xf>
    <xf numFmtId="4" fontId="0" fillId="0" borderId="25" xfId="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3" fontId="0" fillId="0" borderId="27" xfId="0" applyNumberFormat="1" applyFont="1" applyFill="1" applyBorder="1" applyAlignment="1">
      <alignment horizontal="center" vertical="center" wrapText="1"/>
    </xf>
    <xf numFmtId="4" fontId="0" fillId="0" borderId="28" xfId="0" applyNumberFormat="1" applyFont="1" applyFill="1" applyBorder="1" applyAlignment="1">
      <alignment horizontal="center" vertical="center" wrapText="1"/>
    </xf>
    <xf numFmtId="0" fontId="0" fillId="0" borderId="33" xfId="0" applyFont="1" applyFill="1" applyBorder="1" applyAlignment="1">
      <alignment horizontal="center" vertical="center" wrapText="1"/>
    </xf>
    <xf numFmtId="4" fontId="5" fillId="0" borderId="25" xfId="0" applyNumberFormat="1" applyFont="1" applyBorder="1" applyAlignment="1">
      <alignment horizontal="center" vertical="center" wrapText="1"/>
    </xf>
    <xf numFmtId="0" fontId="0" fillId="0" borderId="33" xfId="0" applyFont="1" applyBorder="1" applyAlignment="1">
      <alignment horizontal="center" vertical="center" wrapText="1"/>
    </xf>
    <xf numFmtId="4" fontId="0" fillId="0" borderId="28" xfId="0" applyNumberFormat="1" applyFont="1" applyBorder="1" applyAlignment="1">
      <alignment horizontal="center" vertical="center" wrapText="1"/>
    </xf>
    <xf numFmtId="0" fontId="0" fillId="46" borderId="17" xfId="0" applyFont="1" applyFill="1" applyBorder="1" applyAlignment="1">
      <alignment horizontal="center" vertical="center" wrapText="1"/>
    </xf>
    <xf numFmtId="0" fontId="0" fillId="46" borderId="17" xfId="111" applyNumberFormat="1" applyFont="1" applyFill="1" applyBorder="1" applyAlignment="1">
      <alignment horizontal="center" vertical="center" wrapText="1"/>
      <protection/>
    </xf>
    <xf numFmtId="0" fontId="0" fillId="46" borderId="18" xfId="0" applyFont="1" applyFill="1" applyBorder="1" applyAlignment="1">
      <alignment horizontal="center" vertical="center" wrapText="1"/>
    </xf>
    <xf numFmtId="0" fontId="5" fillId="46" borderId="21" xfId="0" applyFont="1" applyFill="1" applyBorder="1" applyAlignment="1">
      <alignment horizontal="center" vertical="center" wrapText="1"/>
    </xf>
    <xf numFmtId="0" fontId="5" fillId="46" borderId="22" xfId="0" applyFont="1" applyFill="1" applyBorder="1" applyAlignment="1">
      <alignment horizontal="center" vertical="center" wrapText="1"/>
    </xf>
    <xf numFmtId="0" fontId="5" fillId="46" borderId="26" xfId="0" applyFont="1" applyFill="1" applyBorder="1" applyAlignment="1">
      <alignment horizontal="center" vertical="center" wrapText="1"/>
    </xf>
    <xf numFmtId="0" fontId="5" fillId="46" borderId="29" xfId="0" applyFont="1" applyFill="1" applyBorder="1" applyAlignment="1">
      <alignment horizontal="center" vertical="center" wrapText="1"/>
    </xf>
    <xf numFmtId="3" fontId="0" fillId="0" borderId="25" xfId="0" applyNumberFormat="1" applyFont="1" applyBorder="1" applyAlignment="1">
      <alignment horizontal="center" vertical="center" wrapText="1"/>
    </xf>
    <xf numFmtId="3" fontId="5" fillId="0" borderId="32" xfId="0" applyNumberFormat="1" applyFont="1" applyBorder="1" applyAlignment="1">
      <alignment horizontal="center" vertical="center" wrapText="1"/>
    </xf>
    <xf numFmtId="3" fontId="0" fillId="0" borderId="16" xfId="0" applyNumberFormat="1" applyFont="1" applyBorder="1" applyAlignment="1">
      <alignment horizontal="center" vertical="center" wrapText="1"/>
    </xf>
    <xf numFmtId="3" fontId="0" fillId="0" borderId="27" xfId="0" applyNumberFormat="1" applyFont="1" applyBorder="1" applyAlignment="1">
      <alignment horizontal="center" vertical="center" wrapText="1"/>
    </xf>
    <xf numFmtId="3" fontId="5" fillId="0" borderId="31" xfId="0" applyNumberFormat="1" applyFont="1" applyBorder="1" applyAlignment="1">
      <alignment horizontal="center" vertical="center" wrapText="1"/>
    </xf>
    <xf numFmtId="0" fontId="12" fillId="0" borderId="0" xfId="0" applyFont="1" applyFill="1" applyAlignment="1">
      <alignment horizontal="justify" vertical="top" wrapText="1"/>
    </xf>
    <xf numFmtId="3" fontId="0" fillId="0" borderId="25" xfId="0" applyNumberFormat="1" applyBorder="1" applyAlignment="1">
      <alignment horizontal="center" vertical="center"/>
    </xf>
    <xf numFmtId="3" fontId="5" fillId="0" borderId="25" xfId="0" applyNumberFormat="1" applyFont="1" applyBorder="1" applyAlignment="1">
      <alignment horizontal="center" vertical="center"/>
    </xf>
    <xf numFmtId="3" fontId="0" fillId="0" borderId="27" xfId="0" applyNumberFormat="1" applyFont="1" applyBorder="1" applyAlignment="1">
      <alignment horizontal="center" vertical="center" wrapText="1"/>
    </xf>
    <xf numFmtId="3" fontId="0" fillId="0" borderId="25" xfId="0" applyNumberFormat="1" applyBorder="1" applyAlignment="1">
      <alignment horizontal="center" vertical="center" wrapText="1"/>
    </xf>
    <xf numFmtId="3" fontId="0" fillId="0" borderId="27" xfId="0" applyNumberFormat="1" applyBorder="1" applyAlignment="1">
      <alignment horizontal="center" vertical="center"/>
    </xf>
    <xf numFmtId="3" fontId="0" fillId="0" borderId="28" xfId="0" applyNumberFormat="1"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5" fillId="0" borderId="24"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26" xfId="0" applyFont="1" applyFill="1" applyBorder="1" applyAlignment="1">
      <alignment horizontal="center" vertical="center" wrapText="1"/>
    </xf>
    <xf numFmtId="3" fontId="5" fillId="0" borderId="34" xfId="0" applyNumberFormat="1" applyFont="1" applyFill="1" applyBorder="1" applyAlignment="1">
      <alignment horizontal="right" vertical="center" wrapText="1" indent="1"/>
    </xf>
    <xf numFmtId="3" fontId="5" fillId="0" borderId="31" xfId="0" applyNumberFormat="1" applyFont="1" applyFill="1" applyBorder="1" applyAlignment="1">
      <alignment horizontal="right" vertical="center" wrapText="1" indent="1"/>
    </xf>
    <xf numFmtId="3" fontId="5" fillId="0" borderId="45" xfId="0" applyNumberFormat="1" applyFont="1" applyBorder="1" applyAlignment="1">
      <alignment horizontal="right" vertical="center" wrapText="1" indent="1"/>
    </xf>
    <xf numFmtId="3" fontId="13" fillId="0" borderId="25" xfId="98" applyNumberFormat="1" applyFont="1" applyFill="1" applyBorder="1" applyAlignment="1">
      <alignment horizontal="right" vertical="center" wrapText="1" indent="2"/>
      <protection/>
    </xf>
    <xf numFmtId="3" fontId="5" fillId="0" borderId="40" xfId="0" applyNumberFormat="1" applyFont="1" applyBorder="1" applyAlignment="1">
      <alignment horizontal="right" vertical="center" wrapText="1" indent="1"/>
    </xf>
    <xf numFmtId="3" fontId="5" fillId="0" borderId="41" xfId="0" applyNumberFormat="1" applyFont="1" applyBorder="1" applyAlignment="1">
      <alignment horizontal="right" vertical="center" wrapText="1" indent="1"/>
    </xf>
    <xf numFmtId="3" fontId="5" fillId="0" borderId="42" xfId="0" applyNumberFormat="1" applyFont="1" applyBorder="1" applyAlignment="1">
      <alignment horizontal="right" vertical="center" wrapText="1" indent="2"/>
    </xf>
    <xf numFmtId="3" fontId="13" fillId="0" borderId="35" xfId="98" applyNumberFormat="1" applyFont="1" applyFill="1" applyBorder="1" applyAlignment="1">
      <alignment horizontal="right" vertical="center" wrapText="1" indent="2"/>
      <protection/>
    </xf>
    <xf numFmtId="0" fontId="13" fillId="0" borderId="25" xfId="98" applyFont="1" applyFill="1" applyBorder="1" applyAlignment="1">
      <alignment horizontal="right" vertical="center" wrapText="1" indent="1"/>
      <protection/>
    </xf>
    <xf numFmtId="0" fontId="13" fillId="0" borderId="16" xfId="98" applyFont="1" applyFill="1" applyBorder="1" applyAlignment="1">
      <alignment horizontal="right" vertical="center" wrapText="1" indent="1"/>
      <protection/>
    </xf>
    <xf numFmtId="0" fontId="13" fillId="0" borderId="35" xfId="98" applyFont="1" applyFill="1" applyBorder="1" applyAlignment="1">
      <alignment horizontal="right" vertical="center" wrapText="1" indent="1"/>
      <protection/>
    </xf>
    <xf numFmtId="0" fontId="13" fillId="0" borderId="27" xfId="98" applyFont="1" applyFill="1" applyBorder="1" applyAlignment="1">
      <alignment horizontal="right" vertical="center" wrapText="1" indent="1"/>
      <protection/>
    </xf>
    <xf numFmtId="0" fontId="13" fillId="0" borderId="28" xfId="98" applyFont="1" applyFill="1" applyBorder="1" applyAlignment="1">
      <alignment horizontal="right" vertical="center" wrapText="1" indent="1"/>
      <protection/>
    </xf>
    <xf numFmtId="3" fontId="5" fillId="0" borderId="34" xfId="0" applyNumberFormat="1" applyFont="1" applyBorder="1" applyAlignment="1">
      <alignment horizontal="right" vertical="center" wrapText="1" indent="1"/>
    </xf>
    <xf numFmtId="3" fontId="5" fillId="0" borderId="32" xfId="0" applyNumberFormat="1" applyFont="1" applyBorder="1" applyAlignment="1">
      <alignment horizontal="right" vertical="center" wrapText="1" indent="1"/>
    </xf>
    <xf numFmtId="0" fontId="13" fillId="0" borderId="27" xfId="98" applyFont="1" applyFill="1" applyBorder="1" applyAlignment="1">
      <alignment horizontal="center" vertical="center" wrapText="1"/>
      <protection/>
    </xf>
    <xf numFmtId="180" fontId="0" fillId="0" borderId="16" xfId="0" applyNumberFormat="1" applyFont="1" applyBorder="1" applyAlignment="1">
      <alignment horizontal="center" vertical="center" wrapText="1"/>
    </xf>
    <xf numFmtId="180" fontId="0" fillId="0" borderId="14" xfId="0" applyNumberFormat="1" applyFont="1" applyBorder="1" applyAlignment="1">
      <alignment horizontal="center" vertical="center" wrapText="1"/>
    </xf>
    <xf numFmtId="180" fontId="0" fillId="0" borderId="27" xfId="0" applyNumberFormat="1" applyFont="1" applyBorder="1" applyAlignment="1">
      <alignment horizontal="center" vertical="center" wrapText="1"/>
    </xf>
    <xf numFmtId="180" fontId="0" fillId="0" borderId="46" xfId="0" applyNumberFormat="1" applyFont="1" applyBorder="1" applyAlignment="1">
      <alignment horizontal="center" vertical="center" wrapText="1"/>
    </xf>
    <xf numFmtId="180" fontId="0" fillId="0" borderId="47" xfId="0" applyNumberFormat="1" applyFont="1" applyBorder="1" applyAlignment="1">
      <alignment horizontal="center" vertical="center" wrapText="1"/>
    </xf>
    <xf numFmtId="180" fontId="0" fillId="0" borderId="23" xfId="0" applyNumberFormat="1" applyFont="1" applyBorder="1" applyAlignment="1">
      <alignment horizontal="center" vertical="center" wrapText="1"/>
    </xf>
    <xf numFmtId="0" fontId="13" fillId="0" borderId="23" xfId="98" applyFont="1" applyFill="1" applyBorder="1" applyAlignment="1">
      <alignment horizontal="center" vertical="center" wrapText="1"/>
      <protection/>
    </xf>
    <xf numFmtId="0" fontId="13" fillId="0" borderId="23" xfId="98" applyFont="1" applyFill="1" applyBorder="1" applyAlignment="1">
      <alignment horizontal="right" vertical="center" wrapText="1" indent="1"/>
      <protection/>
    </xf>
    <xf numFmtId="0" fontId="13" fillId="0" borderId="24" xfId="98" applyFont="1" applyFill="1" applyBorder="1" applyAlignment="1">
      <alignment horizontal="right" vertical="center" wrapText="1" indent="1"/>
      <protection/>
    </xf>
    <xf numFmtId="181" fontId="0" fillId="0" borderId="14" xfId="0" applyNumberFormat="1" applyFont="1" applyBorder="1" applyAlignment="1">
      <alignment horizontal="center" vertical="center" wrapText="1"/>
    </xf>
    <xf numFmtId="181" fontId="0" fillId="0" borderId="16" xfId="0" applyNumberFormat="1" applyFont="1" applyBorder="1" applyAlignment="1">
      <alignment horizontal="center" vertical="center" wrapText="1"/>
    </xf>
    <xf numFmtId="181" fontId="5" fillId="0" borderId="31" xfId="0" applyNumberFormat="1" applyFont="1" applyBorder="1" applyAlignment="1">
      <alignment horizontal="center" vertical="center" wrapText="1"/>
    </xf>
    <xf numFmtId="3" fontId="5" fillId="0" borderId="32" xfId="0" applyNumberFormat="1" applyFont="1" applyFill="1" applyBorder="1" applyAlignment="1">
      <alignment horizontal="right" vertical="center" wrapText="1" indent="1"/>
    </xf>
    <xf numFmtId="3" fontId="5" fillId="0" borderId="31" xfId="0" applyNumberFormat="1" applyFont="1" applyFill="1" applyBorder="1" applyAlignment="1">
      <alignment horizontal="center" vertical="center" wrapText="1"/>
    </xf>
    <xf numFmtId="3" fontId="5" fillId="0" borderId="34" xfId="0" applyNumberFormat="1" applyFont="1" applyBorder="1" applyAlignment="1">
      <alignment horizontal="center" vertical="center" wrapText="1"/>
    </xf>
    <xf numFmtId="180" fontId="0"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6" xfId="0" applyFont="1" applyFill="1" applyBorder="1" applyAlignment="1">
      <alignment horizontal="center" vertical="center" wrapText="1"/>
    </xf>
    <xf numFmtId="180" fontId="0" fillId="0" borderId="16" xfId="0" applyNumberFormat="1"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27" xfId="0" applyFont="1" applyFill="1" applyBorder="1" applyAlignment="1">
      <alignment horizontal="center" vertical="center" wrapText="1"/>
    </xf>
    <xf numFmtId="180" fontId="0" fillId="0" borderId="27" xfId="0" applyNumberFormat="1" applyFont="1" applyFill="1" applyBorder="1" applyAlignment="1">
      <alignment horizontal="center" vertical="center" wrapText="1"/>
    </xf>
    <xf numFmtId="0" fontId="0" fillId="0" borderId="28" xfId="0" applyFont="1" applyFill="1" applyBorder="1" applyAlignment="1">
      <alignment horizontal="center" vertical="center" wrapText="1"/>
    </xf>
    <xf numFmtId="3" fontId="5" fillId="0" borderId="34" xfId="0" applyNumberFormat="1" applyFont="1" applyFill="1" applyBorder="1" applyAlignment="1">
      <alignment horizontal="center" vertical="center" wrapText="1"/>
    </xf>
    <xf numFmtId="180" fontId="5" fillId="0" borderId="31" xfId="0" applyNumberFormat="1" applyFont="1" applyFill="1" applyBorder="1" applyAlignment="1">
      <alignment horizontal="center" vertical="center" wrapText="1"/>
    </xf>
    <xf numFmtId="3" fontId="5" fillId="0" borderId="32"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180" fontId="5" fillId="0" borderId="41" xfId="0" applyNumberFormat="1" applyFont="1" applyFill="1" applyBorder="1" applyAlignment="1">
      <alignment horizontal="center" vertical="center" wrapText="1"/>
    </xf>
    <xf numFmtId="3" fontId="5" fillId="0" borderId="41" xfId="0" applyNumberFormat="1" applyFont="1" applyFill="1" applyBorder="1" applyAlignment="1">
      <alignment horizontal="center" vertical="center" wrapText="1"/>
    </xf>
    <xf numFmtId="3" fontId="0" fillId="0" borderId="25" xfId="0" applyNumberFormat="1" applyFont="1" applyFill="1" applyBorder="1" applyAlignment="1">
      <alignment horizontal="center" vertical="center" wrapText="1"/>
    </xf>
    <xf numFmtId="3" fontId="0" fillId="0" borderId="11" xfId="0" applyNumberFormat="1" applyFont="1" applyFill="1" applyBorder="1" applyAlignment="1">
      <alignment horizontal="center" vertical="center" wrapText="1"/>
    </xf>
    <xf numFmtId="3" fontId="0" fillId="0" borderId="20" xfId="0" applyNumberFormat="1" applyFont="1" applyFill="1" applyBorder="1" applyAlignment="1">
      <alignment horizontal="center" vertical="center" wrapText="1"/>
    </xf>
    <xf numFmtId="3" fontId="0" fillId="0" borderId="33" xfId="0" applyNumberFormat="1" applyFont="1" applyFill="1" applyBorder="1" applyAlignment="1">
      <alignment horizontal="center" vertical="center" wrapText="1"/>
    </xf>
    <xf numFmtId="3" fontId="0" fillId="0" borderId="27" xfId="0" applyNumberFormat="1" applyFont="1" applyFill="1" applyBorder="1" applyAlignment="1">
      <alignment horizontal="center" vertical="center" wrapText="1"/>
    </xf>
    <xf numFmtId="3" fontId="0" fillId="0" borderId="28" xfId="0" applyNumberFormat="1" applyFont="1" applyFill="1" applyBorder="1" applyAlignment="1">
      <alignment horizontal="center" vertical="center" wrapText="1"/>
    </xf>
    <xf numFmtId="3" fontId="0" fillId="0" borderId="0" xfId="85" applyNumberFormat="1" applyFill="1">
      <alignment/>
      <protection/>
    </xf>
    <xf numFmtId="0" fontId="25" fillId="0" borderId="0" xfId="0" applyFont="1" applyAlignment="1">
      <alignment horizontal="center"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right" vertical="center" wrapText="1" indent="2"/>
    </xf>
    <xf numFmtId="3" fontId="7" fillId="0" borderId="14" xfId="0" applyNumberFormat="1" applyFont="1" applyFill="1" applyBorder="1" applyAlignment="1">
      <alignment horizontal="center" vertical="center" wrapText="1"/>
    </xf>
    <xf numFmtId="0" fontId="8" fillId="0" borderId="0" xfId="0" applyFont="1" applyFill="1" applyBorder="1" applyAlignment="1">
      <alignment horizontal="right" vertical="center" wrapText="1" indent="3"/>
    </xf>
    <xf numFmtId="0" fontId="8" fillId="0" borderId="22" xfId="0" applyFont="1" applyFill="1" applyBorder="1" applyAlignment="1">
      <alignment horizontal="center" vertical="center" wrapText="1"/>
    </xf>
    <xf numFmtId="2" fontId="7" fillId="0" borderId="22" xfId="0" applyNumberFormat="1" applyFont="1" applyFill="1" applyBorder="1" applyAlignment="1">
      <alignment horizontal="center" vertical="center" wrapText="1"/>
    </xf>
    <xf numFmtId="3" fontId="7" fillId="0" borderId="27" xfId="0" applyNumberFormat="1" applyFont="1" applyFill="1" applyBorder="1" applyAlignment="1">
      <alignment horizontal="right" vertical="center" wrapText="1" indent="1"/>
    </xf>
    <xf numFmtId="2" fontId="7" fillId="0" borderId="26" xfId="0" applyNumberFormat="1" applyFont="1" applyFill="1" applyBorder="1" applyAlignment="1">
      <alignment horizontal="center" vertical="center" wrapText="1"/>
    </xf>
    <xf numFmtId="0" fontId="8" fillId="0" borderId="29" xfId="0" applyFont="1" applyFill="1" applyBorder="1" applyAlignment="1">
      <alignment horizontal="center" vertical="center" wrapText="1"/>
    </xf>
    <xf numFmtId="3" fontId="8" fillId="0" borderId="34" xfId="0" applyNumberFormat="1" applyFont="1" applyFill="1" applyBorder="1" applyAlignment="1">
      <alignment horizontal="right" vertical="center" wrapText="1" indent="2"/>
    </xf>
    <xf numFmtId="4" fontId="8" fillId="0" borderId="31" xfId="0" applyNumberFormat="1" applyFont="1" applyFill="1" applyBorder="1" applyAlignment="1">
      <alignment horizontal="center" vertical="center" wrapText="1"/>
    </xf>
    <xf numFmtId="3" fontId="8" fillId="0" borderId="31" xfId="0" applyNumberFormat="1" applyFont="1" applyFill="1" applyBorder="1" applyAlignment="1">
      <alignment horizontal="center" vertical="center" wrapText="1"/>
    </xf>
    <xf numFmtId="4" fontId="8" fillId="0" borderId="48" xfId="0" applyNumberFormat="1" applyFont="1" applyFill="1" applyBorder="1" applyAlignment="1">
      <alignment horizontal="center" vertical="center" wrapText="1"/>
    </xf>
    <xf numFmtId="2" fontId="8" fillId="0" borderId="29" xfId="0" applyNumberFormat="1" applyFont="1" applyFill="1" applyBorder="1" applyAlignment="1">
      <alignment horizontal="center" vertical="center" wrapText="1"/>
    </xf>
    <xf numFmtId="3" fontId="7" fillId="0" borderId="27" xfId="0" applyNumberFormat="1" applyFont="1" applyFill="1" applyBorder="1" applyAlignment="1">
      <alignment horizontal="center" vertical="center" wrapText="1"/>
    </xf>
    <xf numFmtId="0" fontId="7" fillId="0" borderId="27" xfId="0" applyFont="1" applyFill="1" applyBorder="1" applyAlignment="1">
      <alignment horizontal="center" vertical="center" wrapText="1"/>
    </xf>
    <xf numFmtId="3" fontId="7" fillId="0" borderId="27" xfId="0" applyNumberFormat="1" applyFont="1" applyFill="1" applyBorder="1" applyAlignment="1">
      <alignment horizontal="right" vertical="center" wrapText="1" indent="2"/>
    </xf>
    <xf numFmtId="0" fontId="8" fillId="0" borderId="34" xfId="0" applyFont="1" applyFill="1" applyBorder="1" applyAlignment="1">
      <alignment horizontal="right" vertical="center" wrapText="1" indent="2"/>
    </xf>
    <xf numFmtId="0" fontId="8" fillId="0" borderId="31" xfId="0" applyFont="1" applyFill="1" applyBorder="1" applyAlignment="1">
      <alignment horizontal="center" vertical="center" wrapText="1"/>
    </xf>
    <xf numFmtId="0" fontId="8" fillId="0" borderId="31" xfId="0" applyFont="1" applyFill="1" applyBorder="1" applyAlignment="1">
      <alignment horizontal="right" vertical="center" wrapText="1" indent="2"/>
    </xf>
    <xf numFmtId="0" fontId="7" fillId="0" borderId="49" xfId="0" applyFont="1" applyFill="1" applyBorder="1" applyAlignment="1">
      <alignment horizontal="center" vertical="center" wrapText="1"/>
    </xf>
    <xf numFmtId="3" fontId="8" fillId="0" borderId="30" xfId="0"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0" fontId="7" fillId="0" borderId="11" xfId="0" applyFont="1" applyFill="1" applyBorder="1" applyAlignment="1">
      <alignment horizontal="right" vertical="center" wrapText="1" indent="2"/>
    </xf>
    <xf numFmtId="0" fontId="7" fillId="0" borderId="16" xfId="0" applyFont="1" applyFill="1" applyBorder="1" applyAlignment="1">
      <alignment horizontal="center" vertical="center" wrapText="1"/>
    </xf>
    <xf numFmtId="4" fontId="7" fillId="0" borderId="16" xfId="0" applyNumberFormat="1" applyFont="1" applyFill="1" applyBorder="1" applyAlignment="1">
      <alignment horizontal="center" vertical="center" wrapText="1"/>
    </xf>
    <xf numFmtId="0" fontId="7" fillId="0" borderId="16" xfId="0" applyFont="1" applyFill="1" applyBorder="1" applyAlignment="1">
      <alignment horizontal="right" vertical="center" wrapText="1" indent="2"/>
    </xf>
    <xf numFmtId="4" fontId="7" fillId="0" borderId="50" xfId="0" applyNumberFormat="1" applyFont="1" applyFill="1" applyBorder="1" applyAlignment="1">
      <alignment horizontal="center" vertical="center" wrapText="1"/>
    </xf>
    <xf numFmtId="2" fontId="7" fillId="0" borderId="21"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51" xfId="0" applyFont="1" applyFill="1" applyBorder="1" applyAlignment="1">
      <alignment horizontal="center" vertical="center" wrapText="1"/>
    </xf>
    <xf numFmtId="3" fontId="7" fillId="0" borderId="11" xfId="0" applyNumberFormat="1" applyFont="1" applyFill="1" applyBorder="1" applyAlignment="1">
      <alignment horizontal="right" vertical="center" wrapText="1" indent="2"/>
    </xf>
    <xf numFmtId="3" fontId="7" fillId="0" borderId="16" xfId="0" applyNumberFormat="1" applyFont="1" applyFill="1" applyBorder="1" applyAlignment="1">
      <alignment horizontal="right" vertical="center" wrapText="1" indent="1"/>
    </xf>
    <xf numFmtId="3" fontId="0" fillId="0" borderId="52" xfId="0" applyNumberFormat="1" applyFont="1" applyBorder="1" applyAlignment="1">
      <alignment horizontal="right" vertical="center" wrapText="1" indent="2"/>
    </xf>
    <xf numFmtId="3" fontId="0" fillId="0" borderId="53" xfId="0" applyNumberFormat="1" applyFont="1" applyBorder="1" applyAlignment="1">
      <alignment horizontal="right" vertical="center" wrapText="1" indent="2"/>
    </xf>
    <xf numFmtId="3" fontId="0" fillId="0" borderId="54" xfId="0" applyNumberFormat="1" applyFont="1" applyBorder="1" applyAlignment="1">
      <alignment horizontal="right" vertical="center" wrapText="1" indent="2"/>
    </xf>
    <xf numFmtId="0" fontId="0" fillId="0" borderId="11" xfId="0" applyFont="1" applyBorder="1" applyAlignment="1">
      <alignment horizontal="right" vertical="center" wrapText="1" indent="2"/>
    </xf>
    <xf numFmtId="0" fontId="0" fillId="0" borderId="16" xfId="0" applyFont="1" applyBorder="1" applyAlignment="1">
      <alignment horizontal="right" vertical="center" wrapText="1" indent="2"/>
    </xf>
    <xf numFmtId="3" fontId="0" fillId="0" borderId="16" xfId="111" applyBorder="1" applyAlignment="1">
      <alignment horizontal="right" vertical="center" wrapText="1" indent="2"/>
      <protection/>
    </xf>
    <xf numFmtId="0" fontId="0" fillId="0" borderId="0" xfId="0" applyFont="1" applyAlignment="1">
      <alignment horizontal="center" vertical="center"/>
    </xf>
    <xf numFmtId="0" fontId="0" fillId="0" borderId="14" xfId="0" applyFont="1" applyFill="1" applyBorder="1" applyAlignment="1">
      <alignment horizontal="right" vertical="center" wrapText="1" indent="5"/>
    </xf>
    <xf numFmtId="0" fontId="0" fillId="0" borderId="27" xfId="0" applyFont="1" applyFill="1" applyBorder="1" applyAlignment="1">
      <alignment horizontal="right" vertical="center" wrapText="1" indent="5"/>
    </xf>
    <xf numFmtId="0" fontId="0" fillId="0" borderId="16" xfId="0" applyFont="1" applyFill="1" applyBorder="1" applyAlignment="1">
      <alignment horizontal="right" vertical="center" wrapText="1" indent="5"/>
    </xf>
    <xf numFmtId="0" fontId="0" fillId="0" borderId="19" xfId="0" applyFont="1" applyFill="1" applyBorder="1" applyAlignment="1">
      <alignment horizontal="center" vertical="center" wrapText="1"/>
    </xf>
    <xf numFmtId="0" fontId="0" fillId="0" borderId="11" xfId="0" applyFont="1" applyFill="1" applyBorder="1" applyAlignment="1">
      <alignment horizontal="right" vertical="center" wrapText="1" indent="5"/>
    </xf>
    <xf numFmtId="0" fontId="0" fillId="0" borderId="20" xfId="0" applyFont="1" applyFill="1" applyBorder="1" applyAlignment="1">
      <alignment horizontal="right" vertical="center" wrapText="1" indent="5"/>
    </xf>
    <xf numFmtId="0" fontId="0" fillId="0" borderId="33" xfId="0" applyFont="1" applyFill="1" applyBorder="1" applyAlignment="1">
      <alignment horizontal="right" vertical="center" wrapText="1" indent="5"/>
    </xf>
    <xf numFmtId="0" fontId="0" fillId="0" borderId="24" xfId="0" applyFont="1" applyFill="1" applyBorder="1" applyAlignment="1">
      <alignment horizontal="right" vertical="center" wrapText="1" indent="5"/>
    </xf>
    <xf numFmtId="0" fontId="0" fillId="0" borderId="25" xfId="0" applyFont="1" applyFill="1" applyBorder="1" applyAlignment="1">
      <alignment horizontal="right" vertical="center" wrapText="1" indent="5"/>
    </xf>
    <xf numFmtId="0" fontId="0" fillId="0" borderId="18" xfId="0" applyFont="1" applyFill="1" applyBorder="1" applyAlignment="1">
      <alignment horizontal="right" vertical="center" wrapText="1" indent="5"/>
    </xf>
    <xf numFmtId="0" fontId="5" fillId="0" borderId="34" xfId="0" applyFont="1" applyFill="1" applyBorder="1" applyAlignment="1">
      <alignment horizontal="right" vertical="center" wrapText="1" indent="5"/>
    </xf>
    <xf numFmtId="0" fontId="5" fillId="0" borderId="31" xfId="0" applyFont="1" applyFill="1" applyBorder="1" applyAlignment="1">
      <alignment horizontal="right" vertical="center" wrapText="1" indent="5"/>
    </xf>
    <xf numFmtId="0" fontId="5" fillId="0" borderId="32" xfId="0" applyFont="1" applyFill="1" applyBorder="1" applyAlignment="1">
      <alignment horizontal="right" vertical="center" wrapText="1" indent="5"/>
    </xf>
    <xf numFmtId="3" fontId="0" fillId="0" borderId="14" xfId="98" applyNumberFormat="1" applyFont="1" applyFill="1" applyBorder="1" applyAlignment="1">
      <alignment horizontal="center" vertical="center" wrapText="1"/>
      <protection/>
    </xf>
    <xf numFmtId="3" fontId="0" fillId="0" borderId="27" xfId="98" applyNumberFormat="1" applyFont="1" applyFill="1" applyBorder="1" applyAlignment="1">
      <alignment horizontal="center" vertical="center" wrapText="1"/>
      <protection/>
    </xf>
    <xf numFmtId="3" fontId="5" fillId="0" borderId="34" xfId="98" applyNumberFormat="1" applyFont="1" applyFill="1" applyBorder="1" applyAlignment="1">
      <alignment horizontal="center" vertical="center" wrapText="1"/>
      <protection/>
    </xf>
    <xf numFmtId="3" fontId="0" fillId="0" borderId="11" xfId="98" applyNumberFormat="1" applyFont="1" applyFill="1" applyBorder="1" applyAlignment="1">
      <alignment horizontal="center" vertical="center" wrapText="1"/>
      <protection/>
    </xf>
    <xf numFmtId="3" fontId="0" fillId="0" borderId="16" xfId="98" applyNumberFormat="1" applyFont="1" applyFill="1" applyBorder="1" applyAlignment="1">
      <alignment horizontal="center" vertical="center" wrapText="1"/>
      <protection/>
    </xf>
    <xf numFmtId="0" fontId="13" fillId="0" borderId="14" xfId="98" applyFill="1" applyBorder="1" applyAlignment="1">
      <alignment horizontal="center" vertical="center" wrapText="1"/>
      <protection/>
    </xf>
    <xf numFmtId="0" fontId="13" fillId="0" borderId="27" xfId="98" applyFill="1" applyBorder="1" applyAlignment="1">
      <alignment horizontal="center" vertical="center" wrapText="1"/>
      <protection/>
    </xf>
    <xf numFmtId="3" fontId="13" fillId="0" borderId="27" xfId="98" applyNumberFormat="1" applyFont="1" applyFill="1" applyBorder="1" applyAlignment="1">
      <alignment horizontal="center" vertical="center" wrapText="1"/>
      <protection/>
    </xf>
    <xf numFmtId="3" fontId="13" fillId="0" borderId="11" xfId="98" applyNumberFormat="1" applyFont="1" applyFill="1" applyBorder="1" applyAlignment="1">
      <alignment horizontal="center" vertical="center" wrapText="1"/>
      <protection/>
    </xf>
    <xf numFmtId="3" fontId="13" fillId="0" borderId="16" xfId="98" applyNumberFormat="1" applyFont="1" applyFill="1" applyBorder="1" applyAlignment="1">
      <alignment horizontal="center" vertical="center" wrapText="1"/>
      <protection/>
    </xf>
    <xf numFmtId="0" fontId="13" fillId="0" borderId="16" xfId="98" applyFont="1" applyFill="1" applyBorder="1" applyAlignment="1">
      <alignment horizontal="center" vertical="center" wrapText="1"/>
      <protection/>
    </xf>
    <xf numFmtId="0" fontId="5" fillId="0" borderId="34" xfId="0" applyFont="1" applyFill="1" applyBorder="1" applyAlignment="1">
      <alignment horizontal="center" vertical="center" wrapText="1"/>
    </xf>
    <xf numFmtId="3" fontId="0" fillId="0" borderId="35" xfId="0" applyNumberFormat="1" applyFont="1" applyFill="1" applyBorder="1" applyAlignment="1">
      <alignment horizontal="center" vertical="center" wrapText="1"/>
    </xf>
    <xf numFmtId="3" fontId="7" fillId="0" borderId="0" xfId="0" applyNumberFormat="1" applyFont="1" applyAlignment="1">
      <alignment horizontal="center" vertical="center" wrapText="1"/>
    </xf>
    <xf numFmtId="3" fontId="0" fillId="0" borderId="0" xfId="0" applyNumberFormat="1" applyAlignment="1">
      <alignment horizontal="center"/>
    </xf>
    <xf numFmtId="0" fontId="0" fillId="0" borderId="0" xfId="90">
      <alignment/>
      <protection/>
    </xf>
    <xf numFmtId="0" fontId="0" fillId="0" borderId="17" xfId="90" applyFont="1" applyFill="1" applyBorder="1" applyAlignment="1">
      <alignment horizontal="center" vertical="center" wrapText="1"/>
      <protection/>
    </xf>
    <xf numFmtId="3" fontId="0" fillId="0" borderId="17" xfId="112" applyFill="1" applyBorder="1" applyAlignment="1">
      <alignment horizontal="center" vertical="center" wrapText="1"/>
      <protection/>
    </xf>
    <xf numFmtId="3" fontId="0" fillId="0" borderId="18" xfId="112" applyFill="1" applyBorder="1" applyAlignment="1">
      <alignment horizontal="center" vertical="center" wrapText="1"/>
      <protection/>
    </xf>
    <xf numFmtId="0" fontId="5" fillId="0" borderId="21" xfId="90" applyFont="1" applyFill="1" applyBorder="1" applyAlignment="1">
      <alignment horizontal="center" vertical="center" wrapText="1"/>
      <protection/>
    </xf>
    <xf numFmtId="3" fontId="0" fillId="0" borderId="11" xfId="90" applyNumberFormat="1" applyFont="1" applyFill="1" applyBorder="1" applyAlignment="1">
      <alignment horizontal="right" vertical="center" wrapText="1" indent="2"/>
      <protection/>
    </xf>
    <xf numFmtId="3" fontId="0" fillId="0" borderId="16" xfId="90" applyNumberFormat="1" applyFont="1" applyFill="1" applyBorder="1" applyAlignment="1">
      <alignment horizontal="right" vertical="center" wrapText="1" indent="2"/>
      <protection/>
    </xf>
    <xf numFmtId="3" fontId="0" fillId="0" borderId="16" xfId="112" applyFill="1" applyBorder="1" applyAlignment="1">
      <alignment horizontal="right" vertical="center" wrapText="1" indent="2"/>
      <protection/>
    </xf>
    <xf numFmtId="3" fontId="0" fillId="0" borderId="35" xfId="112" applyFill="1" applyBorder="1" applyAlignment="1">
      <alignment horizontal="right" vertical="center" wrapText="1" indent="2"/>
      <protection/>
    </xf>
    <xf numFmtId="3" fontId="0" fillId="0" borderId="0" xfId="90" applyNumberFormat="1">
      <alignment/>
      <protection/>
    </xf>
    <xf numFmtId="0" fontId="5" fillId="0" borderId="22" xfId="90" applyFont="1" applyFill="1" applyBorder="1" applyAlignment="1">
      <alignment horizontal="center" vertical="center" wrapText="1"/>
      <protection/>
    </xf>
    <xf numFmtId="3" fontId="0" fillId="0" borderId="20" xfId="90" applyNumberFormat="1" applyFont="1" applyFill="1" applyBorder="1" applyAlignment="1">
      <alignment horizontal="right" vertical="center" wrapText="1" indent="2"/>
      <protection/>
    </xf>
    <xf numFmtId="3" fontId="0" fillId="0" borderId="14" xfId="90" applyNumberFormat="1" applyFont="1" applyFill="1" applyBorder="1" applyAlignment="1">
      <alignment horizontal="right" vertical="center" wrapText="1" indent="2"/>
      <protection/>
    </xf>
    <xf numFmtId="3" fontId="0" fillId="0" borderId="14" xfId="112" applyFill="1" applyBorder="1" applyAlignment="1">
      <alignment horizontal="right" vertical="center" wrapText="1" indent="2"/>
      <protection/>
    </xf>
    <xf numFmtId="3" fontId="0" fillId="0" borderId="25" xfId="112" applyFill="1" applyBorder="1" applyAlignment="1">
      <alignment horizontal="right" vertical="center" wrapText="1" indent="2"/>
      <protection/>
    </xf>
    <xf numFmtId="3" fontId="0" fillId="0" borderId="14" xfId="112" applyFont="1" applyFill="1" applyBorder="1" applyAlignment="1">
      <alignment horizontal="right" vertical="center" wrapText="1" indent="2"/>
      <protection/>
    </xf>
    <xf numFmtId="3" fontId="0" fillId="0" borderId="25" xfId="112" applyFont="1" applyFill="1" applyBorder="1" applyAlignment="1">
      <alignment horizontal="right" vertical="center" wrapText="1" indent="2"/>
      <protection/>
    </xf>
    <xf numFmtId="3" fontId="0" fillId="0" borderId="25" xfId="90" applyNumberFormat="1" applyFont="1" applyFill="1" applyBorder="1" applyAlignment="1">
      <alignment horizontal="right" vertical="center" wrapText="1" indent="2"/>
      <protection/>
    </xf>
    <xf numFmtId="0" fontId="5" fillId="0" borderId="26" xfId="90" applyFont="1" applyFill="1" applyBorder="1" applyAlignment="1">
      <alignment horizontal="center" vertical="center" wrapText="1"/>
      <protection/>
    </xf>
    <xf numFmtId="0" fontId="5" fillId="0" borderId="29" xfId="90" applyFont="1" applyFill="1" applyBorder="1" applyAlignment="1">
      <alignment horizontal="center" vertical="center" wrapText="1"/>
      <protection/>
    </xf>
    <xf numFmtId="3" fontId="5" fillId="0" borderId="34" xfId="90" applyNumberFormat="1" applyFont="1" applyFill="1" applyBorder="1" applyAlignment="1">
      <alignment horizontal="right" vertical="center" wrapText="1" indent="2"/>
      <protection/>
    </xf>
    <xf numFmtId="3" fontId="5" fillId="0" borderId="31" xfId="90" applyNumberFormat="1" applyFont="1" applyFill="1" applyBorder="1" applyAlignment="1">
      <alignment horizontal="right" vertical="center" wrapText="1" indent="2"/>
      <protection/>
    </xf>
    <xf numFmtId="0" fontId="5" fillId="0" borderId="0" xfId="90" applyFont="1" applyBorder="1" applyAlignment="1">
      <alignment horizontal="center" vertical="center" wrapText="1"/>
      <protection/>
    </xf>
    <xf numFmtId="3" fontId="5" fillId="0" borderId="0" xfId="90" applyNumberFormat="1" applyFont="1" applyBorder="1" applyAlignment="1">
      <alignment horizontal="center" vertical="center" wrapText="1"/>
      <protection/>
    </xf>
    <xf numFmtId="0" fontId="7" fillId="0" borderId="0" xfId="90" applyFont="1">
      <alignment/>
      <protection/>
    </xf>
    <xf numFmtId="0" fontId="8" fillId="0" borderId="0" xfId="90" applyFont="1" applyAlignment="1">
      <alignment horizontal="left" vertical="center" wrapText="1"/>
      <protection/>
    </xf>
    <xf numFmtId="0" fontId="8" fillId="0" borderId="0" xfId="90" applyFont="1" applyAlignment="1">
      <alignment horizontal="center" vertical="center" wrapText="1"/>
      <protection/>
    </xf>
    <xf numFmtId="0" fontId="7" fillId="0" borderId="0" xfId="90" applyFont="1" applyAlignment="1">
      <alignment horizontal="center" vertical="center" wrapText="1"/>
      <protection/>
    </xf>
    <xf numFmtId="0" fontId="0" fillId="0" borderId="11" xfId="90" applyFont="1" applyBorder="1" applyAlignment="1">
      <alignment horizontal="right" vertical="center" wrapText="1" indent="3"/>
      <protection/>
    </xf>
    <xf numFmtId="0" fontId="0" fillId="0" borderId="16" xfId="90" applyFont="1" applyBorder="1" applyAlignment="1">
      <alignment horizontal="right" vertical="center" wrapText="1" indent="5"/>
      <protection/>
    </xf>
    <xf numFmtId="0" fontId="0" fillId="0" borderId="16" xfId="90" applyFont="1" applyBorder="1" applyAlignment="1">
      <alignment horizontal="right" vertical="center" wrapText="1" indent="4"/>
      <protection/>
    </xf>
    <xf numFmtId="0" fontId="0" fillId="0" borderId="35" xfId="90" applyFont="1" applyBorder="1" applyAlignment="1">
      <alignment horizontal="right" vertical="center" wrapText="1" indent="4"/>
      <protection/>
    </xf>
    <xf numFmtId="0" fontId="0" fillId="0" borderId="20" xfId="90" applyFont="1" applyBorder="1" applyAlignment="1">
      <alignment horizontal="right" vertical="center" wrapText="1" indent="3"/>
      <protection/>
    </xf>
    <xf numFmtId="0" fontId="0" fillId="0" borderId="14" xfId="90" applyFont="1" applyBorder="1" applyAlignment="1">
      <alignment horizontal="right" vertical="center" wrapText="1" indent="5"/>
      <protection/>
    </xf>
    <xf numFmtId="0" fontId="0" fillId="0" borderId="14" xfId="90" applyFont="1" applyBorder="1" applyAlignment="1">
      <alignment horizontal="right" vertical="center" wrapText="1" indent="4"/>
      <protection/>
    </xf>
    <xf numFmtId="0" fontId="0" fillId="0" borderId="25" xfId="90" applyFont="1" applyBorder="1" applyAlignment="1">
      <alignment horizontal="right" vertical="center" wrapText="1" indent="4"/>
      <protection/>
    </xf>
    <xf numFmtId="0" fontId="0" fillId="0" borderId="0" xfId="90" applyFont="1" applyFill="1" applyBorder="1" applyAlignment="1">
      <alignment horizontal="right" vertical="center" wrapText="1" indent="4"/>
      <protection/>
    </xf>
    <xf numFmtId="0" fontId="0" fillId="0" borderId="33" xfId="90" applyFont="1" applyBorder="1" applyAlignment="1">
      <alignment horizontal="right" vertical="center" wrapText="1" indent="3"/>
      <protection/>
    </xf>
    <xf numFmtId="0" fontId="0" fillId="0" borderId="27" xfId="90" applyFont="1" applyBorder="1" applyAlignment="1">
      <alignment horizontal="right" vertical="center" wrapText="1" indent="5"/>
      <protection/>
    </xf>
    <xf numFmtId="0" fontId="0" fillId="0" borderId="27" xfId="90" applyFont="1" applyBorder="1" applyAlignment="1">
      <alignment horizontal="right" vertical="center" wrapText="1" indent="4"/>
      <protection/>
    </xf>
    <xf numFmtId="0" fontId="0" fillId="0" borderId="28" xfId="90" applyFont="1" applyBorder="1" applyAlignment="1">
      <alignment horizontal="right" vertical="center" wrapText="1" indent="4"/>
      <protection/>
    </xf>
    <xf numFmtId="3" fontId="5" fillId="0" borderId="34" xfId="90" applyNumberFormat="1" applyFont="1" applyBorder="1" applyAlignment="1">
      <alignment horizontal="right" vertical="center" wrapText="1" indent="3"/>
      <protection/>
    </xf>
    <xf numFmtId="3" fontId="5" fillId="0" borderId="34" xfId="90" applyNumberFormat="1" applyFont="1" applyBorder="1" applyAlignment="1">
      <alignment horizontal="right" vertical="center" wrapText="1" indent="5"/>
      <protection/>
    </xf>
    <xf numFmtId="3" fontId="5" fillId="0" borderId="34" xfId="90" applyNumberFormat="1" applyFont="1" applyBorder="1" applyAlignment="1">
      <alignment horizontal="right" vertical="center" wrapText="1" indent="4"/>
      <protection/>
    </xf>
    <xf numFmtId="3" fontId="5" fillId="0" borderId="45" xfId="90" applyNumberFormat="1" applyFont="1" applyBorder="1" applyAlignment="1">
      <alignment horizontal="right" vertical="center" wrapText="1" indent="4"/>
      <protection/>
    </xf>
    <xf numFmtId="0" fontId="0" fillId="0" borderId="18" xfId="90" applyFont="1" applyFill="1" applyBorder="1" applyAlignment="1">
      <alignment horizontal="center" vertical="center" wrapText="1"/>
      <protection/>
    </xf>
    <xf numFmtId="3" fontId="0" fillId="0" borderId="16" xfId="90" applyNumberFormat="1" applyFont="1" applyFill="1" applyBorder="1" applyAlignment="1">
      <alignment horizontal="right" vertical="center" wrapText="1" indent="1"/>
      <protection/>
    </xf>
    <xf numFmtId="2" fontId="0" fillId="0" borderId="16" xfId="90" applyNumberFormat="1" applyFont="1" applyFill="1" applyBorder="1" applyAlignment="1">
      <alignment horizontal="center" vertical="center" wrapText="1"/>
      <protection/>
    </xf>
    <xf numFmtId="0" fontId="0" fillId="0" borderId="16" xfId="90" applyFont="1" applyFill="1" applyBorder="1" applyAlignment="1">
      <alignment horizontal="right" vertical="center" wrapText="1" indent="1"/>
      <protection/>
    </xf>
    <xf numFmtId="4" fontId="0" fillId="0" borderId="16" xfId="112" applyNumberFormat="1" applyFill="1" applyBorder="1" applyAlignment="1">
      <alignment horizontal="center" vertical="center" wrapText="1"/>
      <protection/>
    </xf>
    <xf numFmtId="0" fontId="0" fillId="0" borderId="16" xfId="90" applyFont="1" applyFill="1" applyBorder="1" applyAlignment="1">
      <alignment horizontal="center" vertical="center" wrapText="1"/>
      <protection/>
    </xf>
    <xf numFmtId="2" fontId="0" fillId="0" borderId="35" xfId="90" applyNumberFormat="1" applyFont="1" applyFill="1" applyBorder="1" applyAlignment="1">
      <alignment horizontal="center" vertical="center" wrapText="1"/>
      <protection/>
    </xf>
    <xf numFmtId="2" fontId="0" fillId="0" borderId="0" xfId="90" applyNumberFormat="1">
      <alignment/>
      <protection/>
    </xf>
    <xf numFmtId="3" fontId="0" fillId="0" borderId="14" xfId="90" applyNumberFormat="1" applyFont="1" applyFill="1" applyBorder="1" applyAlignment="1">
      <alignment horizontal="right" vertical="center" wrapText="1" indent="1"/>
      <protection/>
    </xf>
    <xf numFmtId="2" fontId="0" fillId="0" borderId="14" xfId="90" applyNumberFormat="1" applyFont="1" applyFill="1" applyBorder="1" applyAlignment="1">
      <alignment horizontal="center" vertical="center" wrapText="1"/>
      <protection/>
    </xf>
    <xf numFmtId="0" fontId="0" fillId="0" borderId="14" xfId="90" applyFont="1" applyFill="1" applyBorder="1" applyAlignment="1">
      <alignment horizontal="right" vertical="center" wrapText="1" indent="1"/>
      <protection/>
    </xf>
    <xf numFmtId="4" fontId="0" fillId="0" borderId="14" xfId="112" applyNumberFormat="1" applyFill="1" applyBorder="1" applyAlignment="1">
      <alignment horizontal="center" vertical="center" wrapText="1"/>
      <protection/>
    </xf>
    <xf numFmtId="0" fontId="0" fillId="0" borderId="14" xfId="90" applyFont="1" applyFill="1" applyBorder="1" applyAlignment="1">
      <alignment horizontal="center" vertical="center" wrapText="1"/>
      <protection/>
    </xf>
    <xf numFmtId="2" fontId="0" fillId="0" borderId="25" xfId="90" applyNumberFormat="1" applyFont="1" applyFill="1" applyBorder="1" applyAlignment="1">
      <alignment horizontal="center" vertical="center" wrapText="1"/>
      <protection/>
    </xf>
    <xf numFmtId="0" fontId="5" fillId="0" borderId="37" xfId="90" applyFont="1" applyFill="1" applyBorder="1" applyAlignment="1">
      <alignment horizontal="center" vertical="center" wrapText="1"/>
      <protection/>
    </xf>
    <xf numFmtId="0" fontId="5" fillId="0" borderId="39" xfId="90" applyFont="1" applyFill="1" applyBorder="1" applyAlignment="1">
      <alignment horizontal="center" vertical="center" wrapText="1"/>
      <protection/>
    </xf>
    <xf numFmtId="0" fontId="0" fillId="0" borderId="0" xfId="90" applyFont="1">
      <alignment/>
      <protection/>
    </xf>
    <xf numFmtId="0" fontId="0" fillId="0" borderId="0" xfId="90" applyAlignment="1">
      <alignment horizontal="center"/>
      <protection/>
    </xf>
    <xf numFmtId="0" fontId="13" fillId="0" borderId="0" xfId="93" applyFont="1">
      <alignment/>
      <protection/>
    </xf>
    <xf numFmtId="0" fontId="72" fillId="0" borderId="0" xfId="93">
      <alignment/>
      <protection/>
    </xf>
    <xf numFmtId="0" fontId="19" fillId="0" borderId="46" xfId="93" applyFont="1" applyBorder="1" applyAlignment="1">
      <alignment horizontal="center" vertical="center"/>
      <protection/>
    </xf>
    <xf numFmtId="0" fontId="19" fillId="0" borderId="41" xfId="93" applyFont="1" applyBorder="1" applyAlignment="1">
      <alignment horizontal="center" vertical="center"/>
      <protection/>
    </xf>
    <xf numFmtId="0" fontId="19" fillId="0" borderId="17" xfId="93" applyFont="1" applyBorder="1" applyAlignment="1">
      <alignment horizontal="center" vertical="center"/>
      <protection/>
    </xf>
    <xf numFmtId="0" fontId="19" fillId="0" borderId="18" xfId="93" applyFont="1" applyBorder="1" applyAlignment="1">
      <alignment horizontal="center" vertical="center"/>
      <protection/>
    </xf>
    <xf numFmtId="0" fontId="19" fillId="0" borderId="29" xfId="93" applyFont="1" applyBorder="1" applyAlignment="1">
      <alignment horizontal="center" vertical="center"/>
      <protection/>
    </xf>
    <xf numFmtId="0" fontId="19" fillId="0" borderId="19" xfId="93" applyFont="1" applyBorder="1" applyAlignment="1">
      <alignment horizontal="center" vertical="center"/>
      <protection/>
    </xf>
    <xf numFmtId="0" fontId="19" fillId="0" borderId="34" xfId="93" applyFont="1" applyBorder="1" applyAlignment="1">
      <alignment horizontal="right" vertical="center" wrapText="1" indent="3"/>
      <protection/>
    </xf>
    <xf numFmtId="0" fontId="19" fillId="0" borderId="34" xfId="93" applyFont="1" applyBorder="1" applyAlignment="1">
      <alignment horizontal="center" vertical="center" wrapText="1"/>
      <protection/>
    </xf>
    <xf numFmtId="0" fontId="19" fillId="0" borderId="55" xfId="93" applyFont="1" applyBorder="1" applyAlignment="1">
      <alignment horizontal="center" vertical="center" wrapText="1"/>
      <protection/>
    </xf>
    <xf numFmtId="0" fontId="72" fillId="0" borderId="56" xfId="93" applyBorder="1">
      <alignment/>
      <protection/>
    </xf>
    <xf numFmtId="0" fontId="19" fillId="0" borderId="21" xfId="93" applyFont="1" applyBorder="1" applyAlignment="1">
      <alignment horizontal="center" vertical="center" wrapText="1"/>
      <protection/>
    </xf>
    <xf numFmtId="0" fontId="19" fillId="0" borderId="22" xfId="93" applyFont="1" applyBorder="1" applyAlignment="1">
      <alignment horizontal="center" vertical="center" wrapText="1"/>
      <protection/>
    </xf>
    <xf numFmtId="0" fontId="19" fillId="0" borderId="26" xfId="93" applyFont="1" applyBorder="1" applyAlignment="1">
      <alignment horizontal="center" vertical="center" wrapText="1"/>
      <protection/>
    </xf>
    <xf numFmtId="0" fontId="19" fillId="0" borderId="47" xfId="93" applyFont="1" applyBorder="1" applyAlignment="1">
      <alignment horizontal="center" vertical="center"/>
      <protection/>
    </xf>
    <xf numFmtId="0" fontId="19" fillId="0" borderId="45" xfId="93" applyFont="1" applyBorder="1" applyAlignment="1">
      <alignment horizontal="center" vertical="center" wrapText="1"/>
      <protection/>
    </xf>
    <xf numFmtId="0" fontId="0" fillId="6" borderId="0" xfId="0" applyFill="1" applyAlignment="1">
      <alignment/>
    </xf>
    <xf numFmtId="4" fontId="0" fillId="6" borderId="0" xfId="0" applyNumberFormat="1" applyFill="1" applyAlignment="1">
      <alignment vertical="center"/>
    </xf>
    <xf numFmtId="4" fontId="5" fillId="0" borderId="0" xfId="0" applyNumberFormat="1" applyFont="1" applyAlignment="1">
      <alignment/>
    </xf>
    <xf numFmtId="0" fontId="5" fillId="0" borderId="52" xfId="85" applyFont="1" applyFill="1" applyBorder="1" applyAlignment="1">
      <alignment horizontal="center" vertical="center" wrapText="1"/>
      <protection/>
    </xf>
    <xf numFmtId="181" fontId="22" fillId="0" borderId="0" xfId="0" applyNumberFormat="1" applyFont="1" applyAlignment="1">
      <alignment horizontal="center" vertical="center"/>
    </xf>
    <xf numFmtId="3" fontId="5" fillId="0" borderId="23" xfId="85" applyNumberFormat="1" applyFont="1" applyBorder="1" applyAlignment="1">
      <alignment horizontal="right" vertical="center" wrapText="1" indent="1"/>
      <protection/>
    </xf>
    <xf numFmtId="4" fontId="5" fillId="0" borderId="23" xfId="85" applyNumberFormat="1" applyFont="1" applyBorder="1" applyAlignment="1">
      <alignment horizontal="center" vertical="center" wrapText="1"/>
      <protection/>
    </xf>
    <xf numFmtId="4" fontId="5" fillId="0" borderId="24" xfId="85" applyNumberFormat="1" applyFont="1" applyBorder="1" applyAlignment="1">
      <alignment horizontal="center" vertical="center" wrapText="1"/>
      <protection/>
    </xf>
    <xf numFmtId="0" fontId="5" fillId="0" borderId="53" xfId="85" applyFont="1" applyFill="1" applyBorder="1" applyAlignment="1">
      <alignment horizontal="center" vertical="center" wrapText="1"/>
      <protection/>
    </xf>
    <xf numFmtId="0" fontId="5" fillId="0" borderId="53" xfId="85" applyFont="1" applyBorder="1" applyAlignment="1">
      <alignment horizontal="center" vertical="center"/>
      <protection/>
    </xf>
    <xf numFmtId="0" fontId="5" fillId="0" borderId="38" xfId="85" applyFont="1" applyBorder="1" applyAlignment="1">
      <alignment horizontal="center" vertical="center"/>
      <protection/>
    </xf>
    <xf numFmtId="3" fontId="5" fillId="0" borderId="23" xfId="0" applyNumberFormat="1" applyFont="1" applyBorder="1" applyAlignment="1">
      <alignment horizontal="center" vertical="center" wrapText="1"/>
    </xf>
    <xf numFmtId="180" fontId="5" fillId="0" borderId="23" xfId="0" applyNumberFormat="1" applyFont="1" applyBorder="1" applyAlignment="1">
      <alignment horizontal="center" vertical="center" wrapText="1"/>
    </xf>
    <xf numFmtId="180" fontId="5" fillId="0" borderId="24" xfId="0" applyNumberFormat="1" applyFont="1" applyBorder="1" applyAlignment="1">
      <alignment horizontal="center" vertical="center" wrapText="1"/>
    </xf>
    <xf numFmtId="0" fontId="5" fillId="0" borderId="53" xfId="0" applyFont="1" applyBorder="1" applyAlignment="1">
      <alignment horizontal="center" vertical="center" wrapText="1"/>
    </xf>
    <xf numFmtId="0" fontId="5" fillId="0" borderId="53"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0" fillId="0" borderId="54" xfId="0" applyFont="1" applyBorder="1" applyAlignment="1">
      <alignment horizontal="center" vertical="center" wrapText="1"/>
    </xf>
    <xf numFmtId="0" fontId="5" fillId="0" borderId="53" xfId="0" applyFont="1" applyBorder="1" applyAlignment="1">
      <alignment horizontal="center" vertical="center"/>
    </xf>
    <xf numFmtId="0" fontId="5" fillId="0" borderId="38" xfId="0" applyFont="1" applyBorder="1" applyAlignment="1">
      <alignment horizontal="center" vertical="center"/>
    </xf>
    <xf numFmtId="4" fontId="7" fillId="0" borderId="16" xfId="114" applyNumberFormat="1" applyFont="1" applyFill="1" applyBorder="1" applyAlignment="1">
      <alignment horizontal="center" vertical="center" wrapText="1"/>
      <protection/>
    </xf>
    <xf numFmtId="4" fontId="8" fillId="0" borderId="0" xfId="114" applyNumberFormat="1" applyFont="1" applyFill="1" applyBorder="1" applyAlignment="1">
      <alignment horizontal="center" vertical="center" wrapText="1"/>
      <protection/>
    </xf>
    <xf numFmtId="3" fontId="5" fillId="0" borderId="32" xfId="90" applyNumberFormat="1" applyFont="1" applyFill="1" applyBorder="1" applyAlignment="1">
      <alignment horizontal="right" vertical="center" wrapText="1" indent="2"/>
      <protection/>
    </xf>
    <xf numFmtId="3" fontId="0" fillId="0" borderId="27" xfId="90" applyNumberFormat="1" applyFont="1" applyFill="1" applyBorder="1" applyAlignment="1">
      <alignment horizontal="right" vertical="center" wrapText="1" indent="1"/>
      <protection/>
    </xf>
    <xf numFmtId="2" fontId="0" fillId="0" borderId="27" xfId="90" applyNumberFormat="1" applyFont="1" applyFill="1" applyBorder="1" applyAlignment="1">
      <alignment horizontal="center" vertical="center" wrapText="1"/>
      <protection/>
    </xf>
    <xf numFmtId="0" fontId="0" fillId="0" borderId="27" xfId="90" applyFont="1" applyFill="1" applyBorder="1" applyAlignment="1">
      <alignment horizontal="right" vertical="center" wrapText="1" indent="1"/>
      <protection/>
    </xf>
    <xf numFmtId="4" fontId="0" fillId="0" borderId="27" xfId="112" applyNumberFormat="1" applyFill="1" applyBorder="1" applyAlignment="1">
      <alignment horizontal="center" vertical="center" wrapText="1"/>
      <protection/>
    </xf>
    <xf numFmtId="0" fontId="0" fillId="0" borderId="27" xfId="90" applyFont="1" applyFill="1" applyBorder="1" applyAlignment="1">
      <alignment horizontal="center" vertical="center" wrapText="1"/>
      <protection/>
    </xf>
    <xf numFmtId="2" fontId="0" fillId="0" borderId="28" xfId="90" applyNumberFormat="1" applyFont="1" applyFill="1" applyBorder="1" applyAlignment="1">
      <alignment horizontal="center" vertical="center" wrapText="1"/>
      <protection/>
    </xf>
    <xf numFmtId="3" fontId="5" fillId="0" borderId="31" xfId="90" applyNumberFormat="1" applyFont="1" applyFill="1" applyBorder="1" applyAlignment="1">
      <alignment horizontal="center" vertical="center" wrapText="1"/>
      <protection/>
    </xf>
    <xf numFmtId="2" fontId="5" fillId="0" borderId="31" xfId="90" applyNumberFormat="1" applyFont="1" applyFill="1" applyBorder="1" applyAlignment="1">
      <alignment horizontal="center" vertical="center" wrapText="1"/>
      <protection/>
    </xf>
    <xf numFmtId="4" fontId="5" fillId="0" borderId="31" xfId="112" applyNumberFormat="1" applyFont="1" applyFill="1" applyBorder="1" applyAlignment="1">
      <alignment horizontal="center" vertical="center" wrapText="1"/>
      <protection/>
    </xf>
    <xf numFmtId="2" fontId="5" fillId="0" borderId="32" xfId="90" applyNumberFormat="1" applyFont="1" applyFill="1" applyBorder="1" applyAlignment="1">
      <alignment horizontal="center" vertical="center" wrapText="1"/>
      <protection/>
    </xf>
    <xf numFmtId="3" fontId="5" fillId="0" borderId="23" xfId="0" applyNumberFormat="1" applyFont="1" applyBorder="1" applyAlignment="1">
      <alignment horizontal="center" vertical="center"/>
    </xf>
    <xf numFmtId="3" fontId="5" fillId="0" borderId="24" xfId="0" applyNumberFormat="1" applyFont="1" applyBorder="1" applyAlignment="1">
      <alignment horizontal="center" vertical="center"/>
    </xf>
    <xf numFmtId="0" fontId="0" fillId="0" borderId="17" xfId="0" applyFont="1" applyFill="1" applyBorder="1" applyAlignment="1">
      <alignment horizontal="right" vertical="center" wrapText="1" indent="1"/>
    </xf>
    <xf numFmtId="3" fontId="0" fillId="0" borderId="17" xfId="113" applyFill="1" applyBorder="1">
      <alignment horizontal="right" vertical="center" wrapText="1" indent="1"/>
      <protection/>
    </xf>
    <xf numFmtId="0" fontId="0" fillId="0" borderId="51" xfId="0" applyFont="1" applyFill="1" applyBorder="1" applyAlignment="1">
      <alignment horizontal="center" vertical="center" wrapText="1"/>
    </xf>
    <xf numFmtId="3" fontId="0" fillId="0" borderId="11" xfId="0" applyNumberFormat="1" applyFont="1" applyBorder="1" applyAlignment="1">
      <alignment horizontal="right" vertical="center" wrapText="1" indent="1"/>
    </xf>
    <xf numFmtId="3" fontId="0" fillId="0" borderId="16" xfId="0" applyNumberFormat="1" applyFont="1" applyBorder="1" applyAlignment="1">
      <alignment horizontal="right" vertical="center" wrapText="1" indent="1"/>
    </xf>
    <xf numFmtId="3" fontId="0" fillId="0" borderId="23" xfId="0" applyNumberFormat="1" applyFont="1" applyFill="1" applyBorder="1" applyAlignment="1">
      <alignment horizontal="center" vertical="center" wrapText="1"/>
    </xf>
    <xf numFmtId="3" fontId="0" fillId="0" borderId="57" xfId="0" applyNumberFormat="1" applyFont="1" applyFill="1" applyBorder="1" applyAlignment="1">
      <alignment horizontal="right" vertical="center" wrapText="1" indent="1"/>
    </xf>
    <xf numFmtId="3" fontId="0" fillId="0" borderId="20" xfId="0" applyNumberFormat="1" applyFont="1" applyBorder="1" applyAlignment="1">
      <alignment horizontal="right" vertical="center" wrapText="1" indent="1"/>
    </xf>
    <xf numFmtId="3" fontId="0" fillId="0" borderId="14" xfId="0" applyNumberFormat="1" applyFont="1" applyBorder="1" applyAlignment="1">
      <alignment horizontal="right" vertical="center" wrapText="1" indent="1"/>
    </xf>
    <xf numFmtId="0" fontId="0" fillId="0" borderId="14" xfId="0" applyFont="1" applyBorder="1" applyAlignment="1">
      <alignment horizontal="right" vertical="center" wrapText="1" indent="1"/>
    </xf>
    <xf numFmtId="0" fontId="0" fillId="0" borderId="58" xfId="0" applyFont="1" applyFill="1" applyBorder="1" applyAlignment="1">
      <alignment horizontal="right" vertical="center" wrapText="1" indent="1"/>
    </xf>
    <xf numFmtId="3" fontId="0" fillId="0" borderId="33" xfId="0" applyNumberFormat="1" applyFont="1" applyBorder="1" applyAlignment="1">
      <alignment horizontal="right" vertical="center" wrapText="1" indent="1"/>
    </xf>
    <xf numFmtId="3" fontId="0" fillId="0" borderId="27" xfId="0" applyNumberFormat="1" applyFont="1" applyBorder="1" applyAlignment="1">
      <alignment horizontal="right" vertical="center" wrapText="1" indent="1"/>
    </xf>
    <xf numFmtId="0" fontId="0" fillId="0" borderId="27" xfId="0" applyFont="1" applyBorder="1" applyAlignment="1">
      <alignment horizontal="right" vertical="center" wrapText="1" indent="1"/>
    </xf>
    <xf numFmtId="0" fontId="0" fillId="0" borderId="59" xfId="0" applyFont="1" applyFill="1" applyBorder="1" applyAlignment="1">
      <alignment horizontal="right" vertical="center" wrapText="1" indent="1"/>
    </xf>
    <xf numFmtId="180" fontId="5" fillId="0" borderId="31" xfId="113" applyNumberFormat="1" applyFont="1" applyBorder="1" applyAlignment="1">
      <alignment horizontal="center" vertical="center" wrapText="1"/>
      <protection/>
    </xf>
    <xf numFmtId="0" fontId="0" fillId="0" borderId="11" xfId="0" applyFont="1" applyBorder="1" applyAlignment="1">
      <alignment horizontal="right" vertical="center" wrapText="1" indent="1"/>
    </xf>
    <xf numFmtId="0" fontId="0" fillId="0" borderId="16" xfId="0" applyFont="1" applyBorder="1" applyAlignment="1">
      <alignment horizontal="right" vertical="center" wrapText="1" indent="1"/>
    </xf>
    <xf numFmtId="0" fontId="0" fillId="0" borderId="16" xfId="0" applyFont="1" applyBorder="1" applyAlignment="1">
      <alignment horizontal="center" vertical="center" wrapText="1"/>
    </xf>
    <xf numFmtId="0" fontId="0" fillId="0" borderId="20" xfId="0" applyFont="1" applyBorder="1" applyAlignment="1">
      <alignment horizontal="right" vertical="center" wrapText="1" indent="1"/>
    </xf>
    <xf numFmtId="0" fontId="0" fillId="0" borderId="14" xfId="0" applyFont="1" applyBorder="1" applyAlignment="1">
      <alignment horizontal="center" vertical="center" wrapText="1"/>
    </xf>
    <xf numFmtId="0" fontId="0" fillId="0" borderId="33" xfId="0" applyFont="1" applyBorder="1" applyAlignment="1">
      <alignment horizontal="right" vertical="center" wrapText="1" indent="1"/>
    </xf>
    <xf numFmtId="0" fontId="0" fillId="0" borderId="27" xfId="0" applyFont="1" applyBorder="1" applyAlignment="1">
      <alignment horizontal="center" vertical="center" wrapText="1"/>
    </xf>
    <xf numFmtId="3" fontId="5" fillId="0" borderId="0" xfId="113" applyFont="1" applyBorder="1">
      <alignment horizontal="right" vertical="center" wrapText="1" indent="1"/>
      <protection/>
    </xf>
    <xf numFmtId="3" fontId="0" fillId="0" borderId="19" xfId="0" applyNumberFormat="1" applyFont="1" applyBorder="1" applyAlignment="1">
      <alignment horizontal="right" vertical="center" wrapText="1" indent="1"/>
    </xf>
    <xf numFmtId="0" fontId="0" fillId="0" borderId="17" xfId="0" applyFont="1" applyBorder="1" applyAlignment="1">
      <alignment horizontal="right" vertical="center" wrapText="1" indent="1"/>
    </xf>
    <xf numFmtId="3" fontId="0" fillId="0" borderId="17" xfId="0" applyNumberFormat="1" applyFont="1" applyBorder="1" applyAlignment="1">
      <alignment horizontal="right" vertical="center" wrapText="1" indent="1"/>
    </xf>
    <xf numFmtId="3" fontId="0" fillId="0" borderId="18" xfId="0" applyNumberFormat="1" applyFont="1" applyFill="1" applyBorder="1" applyAlignment="1">
      <alignment horizontal="right" vertical="center" wrapText="1" indent="2"/>
    </xf>
    <xf numFmtId="0" fontId="0" fillId="0" borderId="60" xfId="0" applyFont="1" applyBorder="1" applyAlignment="1">
      <alignment horizontal="right" vertical="center" wrapText="1" indent="1"/>
    </xf>
    <xf numFmtId="0" fontId="0" fillId="0" borderId="23" xfId="0" applyFont="1" applyBorder="1" applyAlignment="1">
      <alignment horizontal="right" vertical="center" wrapText="1" indent="1"/>
    </xf>
    <xf numFmtId="0" fontId="0" fillId="0" borderId="25" xfId="98" applyFont="1" applyFill="1" applyBorder="1" applyAlignment="1">
      <alignment horizontal="right" vertical="center" wrapText="1" indent="1"/>
      <protection/>
    </xf>
    <xf numFmtId="0" fontId="0" fillId="0" borderId="19" xfId="0" applyFont="1" applyBorder="1" applyAlignment="1">
      <alignment horizontal="right" vertical="center" wrapText="1" indent="1"/>
    </xf>
    <xf numFmtId="0" fontId="0" fillId="0" borderId="17" xfId="0" applyFont="1" applyBorder="1" applyAlignment="1">
      <alignment horizontal="center" vertical="center" wrapText="1"/>
    </xf>
    <xf numFmtId="0" fontId="0" fillId="0" borderId="18" xfId="0" applyFont="1" applyFill="1" applyBorder="1" applyAlignment="1">
      <alignment horizontal="right" vertical="center" wrapText="1" indent="1"/>
    </xf>
    <xf numFmtId="0" fontId="0" fillId="0" borderId="16" xfId="0" applyFont="1" applyFill="1" applyBorder="1" applyAlignment="1">
      <alignment horizontal="right" vertical="center" wrapText="1" indent="1"/>
    </xf>
    <xf numFmtId="0" fontId="0" fillId="0" borderId="35" xfId="0" applyFont="1" applyFill="1" applyBorder="1" applyAlignment="1">
      <alignment horizontal="right" vertical="center" wrapText="1" indent="1"/>
    </xf>
    <xf numFmtId="0" fontId="0" fillId="0" borderId="14" xfId="0" applyFont="1" applyFill="1" applyBorder="1" applyAlignment="1">
      <alignment horizontal="right" vertical="center" wrapText="1" indent="1"/>
    </xf>
    <xf numFmtId="0" fontId="0" fillId="0" borderId="25" xfId="0" applyFont="1" applyFill="1" applyBorder="1" applyAlignment="1">
      <alignment horizontal="right" vertical="center" wrapText="1" indent="1"/>
    </xf>
    <xf numFmtId="0" fontId="0" fillId="0" borderId="11" xfId="0" applyFont="1" applyBorder="1" applyAlignment="1">
      <alignment horizontal="center" vertical="center" wrapText="1"/>
    </xf>
    <xf numFmtId="0" fontId="0" fillId="0" borderId="24"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0" xfId="0" applyFont="1" applyBorder="1" applyAlignment="1">
      <alignment horizontal="center" vertical="center"/>
    </xf>
    <xf numFmtId="0" fontId="0" fillId="0" borderId="33" xfId="0" applyFont="1" applyBorder="1" applyAlignment="1">
      <alignment horizontal="center" vertical="center" wrapText="1"/>
    </xf>
    <xf numFmtId="3" fontId="5" fillId="0" borderId="32" xfId="0" applyNumberFormat="1" applyFont="1" applyFill="1" applyBorder="1" applyAlignment="1">
      <alignment horizontal="right" vertical="center" wrapText="1" indent="6"/>
    </xf>
    <xf numFmtId="0" fontId="0" fillId="0" borderId="54" xfId="0" applyFont="1" applyFill="1" applyBorder="1" applyAlignment="1">
      <alignment horizontal="center" vertical="center" wrapText="1"/>
    </xf>
    <xf numFmtId="180" fontId="0" fillId="0" borderId="47" xfId="0" applyNumberFormat="1" applyFont="1" applyFill="1" applyBorder="1" applyAlignment="1">
      <alignment horizontal="center" vertical="center" wrapText="1"/>
    </xf>
    <xf numFmtId="180" fontId="0" fillId="0" borderId="23" xfId="0" applyNumberFormat="1" applyFont="1" applyFill="1" applyBorder="1" applyAlignment="1">
      <alignment horizontal="center" vertical="center" wrapText="1"/>
    </xf>
    <xf numFmtId="0" fontId="2" fillId="0" borderId="0" xfId="89">
      <alignment/>
      <protection/>
    </xf>
    <xf numFmtId="0" fontId="2" fillId="0" borderId="0" xfId="89" applyBorder="1">
      <alignment/>
      <protection/>
    </xf>
    <xf numFmtId="0" fontId="19" fillId="0" borderId="61" xfId="89" applyFont="1" applyFill="1" applyBorder="1" applyAlignment="1">
      <alignment horizontal="left" vertical="center" wrapText="1" indent="1"/>
      <protection/>
    </xf>
    <xf numFmtId="0" fontId="19" fillId="0" borderId="62" xfId="89" applyFont="1" applyFill="1" applyBorder="1" applyAlignment="1">
      <alignment horizontal="center" vertical="center"/>
      <protection/>
    </xf>
    <xf numFmtId="0" fontId="19" fillId="0" borderId="46" xfId="89" applyFont="1" applyFill="1" applyBorder="1" applyAlignment="1">
      <alignment horizontal="center" vertical="center"/>
      <protection/>
    </xf>
    <xf numFmtId="0" fontId="2" fillId="0" borderId="0" xfId="89" applyAlignment="1">
      <alignment horizontal="left" vertical="center"/>
      <protection/>
    </xf>
    <xf numFmtId="0" fontId="19" fillId="0" borderId="39" xfId="89" applyFont="1" applyFill="1" applyBorder="1" applyAlignment="1">
      <alignment horizontal="left" vertical="center" wrapText="1" indent="1"/>
      <protection/>
    </xf>
    <xf numFmtId="0" fontId="19" fillId="0" borderId="63" xfId="89" applyFont="1" applyFill="1" applyBorder="1" applyAlignment="1">
      <alignment horizontal="center" vertical="center"/>
      <protection/>
    </xf>
    <xf numFmtId="0" fontId="19" fillId="0" borderId="41" xfId="89" applyFont="1" applyFill="1" applyBorder="1" applyAlignment="1">
      <alignment horizontal="center" vertical="center"/>
      <protection/>
    </xf>
    <xf numFmtId="0" fontId="19" fillId="0" borderId="19" xfId="89" applyFont="1" applyFill="1" applyBorder="1" applyAlignment="1">
      <alignment horizontal="center" vertical="center"/>
      <protection/>
    </xf>
    <xf numFmtId="0" fontId="19" fillId="0" borderId="17" xfId="89" applyFont="1" applyFill="1" applyBorder="1" applyAlignment="1">
      <alignment horizontal="center" vertical="center"/>
      <protection/>
    </xf>
    <xf numFmtId="0" fontId="19" fillId="0" borderId="18" xfId="89" applyFont="1" applyFill="1" applyBorder="1" applyAlignment="1">
      <alignment horizontal="center" vertical="center"/>
      <protection/>
    </xf>
    <xf numFmtId="0" fontId="13" fillId="0" borderId="21" xfId="89" applyFont="1" applyFill="1" applyBorder="1" applyAlignment="1">
      <alignment horizontal="left" vertical="center" wrapText="1" indent="1"/>
      <protection/>
    </xf>
    <xf numFmtId="0" fontId="13" fillId="0" borderId="22" xfId="89" applyFont="1" applyFill="1" applyBorder="1" applyAlignment="1">
      <alignment horizontal="left" vertical="center" wrapText="1" indent="1"/>
      <protection/>
    </xf>
    <xf numFmtId="0" fontId="13" fillId="0" borderId="26" xfId="89" applyFont="1" applyFill="1" applyBorder="1" applyAlignment="1">
      <alignment horizontal="left" vertical="center" wrapText="1" indent="1"/>
      <protection/>
    </xf>
    <xf numFmtId="0" fontId="13" fillId="0" borderId="64" xfId="89" applyFont="1" applyFill="1" applyBorder="1" applyAlignment="1">
      <alignment horizontal="left" vertical="center" wrapText="1" indent="1"/>
      <protection/>
    </xf>
    <xf numFmtId="0" fontId="13" fillId="0" borderId="53" xfId="89" applyFont="1" applyBorder="1" applyAlignment="1">
      <alignment horizontal="center" vertical="center" wrapText="1"/>
      <protection/>
    </xf>
    <xf numFmtId="0" fontId="13" fillId="0" borderId="39" xfId="89" applyFont="1" applyFill="1" applyBorder="1" applyAlignment="1">
      <alignment horizontal="left" vertical="center" wrapText="1" indent="1"/>
      <protection/>
    </xf>
    <xf numFmtId="0" fontId="13" fillId="0" borderId="0" xfId="93" applyFont="1">
      <alignment/>
      <protection/>
    </xf>
    <xf numFmtId="0" fontId="13" fillId="0" borderId="25" xfId="93" applyFont="1" applyBorder="1" applyAlignment="1">
      <alignment horizontal="center" vertical="center"/>
      <protection/>
    </xf>
    <xf numFmtId="0" fontId="13" fillId="0" borderId="56" xfId="93" applyFont="1" applyBorder="1">
      <alignment/>
      <protection/>
    </xf>
    <xf numFmtId="0" fontId="11" fillId="0" borderId="0" xfId="93" applyFont="1">
      <alignment/>
      <protection/>
    </xf>
    <xf numFmtId="0" fontId="13" fillId="0" borderId="11" xfId="93" applyFont="1" applyBorder="1" applyAlignment="1">
      <alignment horizontal="right" vertical="center" wrapText="1" indent="3"/>
      <protection/>
    </xf>
    <xf numFmtId="0" fontId="13" fillId="0" borderId="23" xfId="93" applyFont="1" applyBorder="1" applyAlignment="1">
      <alignment horizontal="center" vertical="center" wrapText="1"/>
      <protection/>
    </xf>
    <xf numFmtId="0" fontId="13" fillId="0" borderId="20" xfId="93" applyFont="1" applyBorder="1" applyAlignment="1">
      <alignment horizontal="right" vertical="center" wrapText="1" indent="3"/>
      <protection/>
    </xf>
    <xf numFmtId="0" fontId="13" fillId="0" borderId="14" xfId="93" applyFont="1" applyBorder="1" applyAlignment="1">
      <alignment horizontal="center" vertical="center" wrapText="1"/>
      <protection/>
    </xf>
    <xf numFmtId="0" fontId="13" fillId="0" borderId="33" xfId="93" applyFont="1" applyBorder="1" applyAlignment="1">
      <alignment horizontal="right" vertical="center" wrapText="1" indent="3"/>
      <protection/>
    </xf>
    <xf numFmtId="0" fontId="13" fillId="0" borderId="17" xfId="93" applyFont="1" applyBorder="1" applyAlignment="1">
      <alignment horizontal="center" vertical="center" wrapText="1"/>
      <protection/>
    </xf>
    <xf numFmtId="3" fontId="0" fillId="0" borderId="52" xfId="0" applyNumberFormat="1" applyFont="1" applyBorder="1" applyAlignment="1">
      <alignment horizontal="center" vertical="center" wrapText="1"/>
    </xf>
    <xf numFmtId="3" fontId="0" fillId="0" borderId="23" xfId="0" applyNumberFormat="1" applyFont="1" applyBorder="1" applyAlignment="1">
      <alignment horizontal="center" vertical="center" wrapText="1"/>
    </xf>
    <xf numFmtId="3" fontId="0" fillId="0" borderId="24" xfId="0" applyNumberFormat="1" applyFont="1" applyBorder="1" applyAlignment="1">
      <alignment horizontal="center" vertical="center" wrapText="1"/>
    </xf>
    <xf numFmtId="3" fontId="0" fillId="0" borderId="53" xfId="0" applyNumberFormat="1" applyFont="1" applyBorder="1" applyAlignment="1">
      <alignment horizontal="center" vertical="center" wrapText="1"/>
    </xf>
    <xf numFmtId="3" fontId="0" fillId="0" borderId="38" xfId="0" applyNumberFormat="1" applyFont="1" applyBorder="1" applyAlignment="1">
      <alignment horizontal="center" vertical="center" wrapText="1"/>
    </xf>
    <xf numFmtId="3" fontId="0" fillId="0" borderId="17" xfId="0" applyNumberFormat="1" applyFont="1" applyBorder="1" applyAlignment="1">
      <alignment horizontal="center" vertical="center" wrapText="1"/>
    </xf>
    <xf numFmtId="3" fontId="0" fillId="0" borderId="18" xfId="0" applyNumberFormat="1" applyFont="1" applyBorder="1" applyAlignment="1">
      <alignment horizontal="center" vertical="center" wrapText="1"/>
    </xf>
    <xf numFmtId="4" fontId="7" fillId="0" borderId="47" xfId="0" applyNumberFormat="1" applyFont="1" applyFill="1" applyBorder="1" applyAlignment="1">
      <alignment horizontal="center" vertical="center" wrapText="1"/>
    </xf>
    <xf numFmtId="3" fontId="8" fillId="0" borderId="31" xfId="0" applyNumberFormat="1" applyFont="1" applyFill="1" applyBorder="1" applyAlignment="1">
      <alignment horizontal="right" vertical="center" wrapText="1" indent="1"/>
    </xf>
    <xf numFmtId="4" fontId="0" fillId="0" borderId="0" xfId="0" applyNumberFormat="1"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3" xfId="0" applyFont="1" applyFill="1" applyBorder="1" applyAlignment="1">
      <alignment horizontal="center" vertical="center" wrapText="1"/>
    </xf>
    <xf numFmtId="180" fontId="0" fillId="0" borderId="31" xfId="0" applyNumberFormat="1" applyFont="1" applyFill="1" applyBorder="1" applyAlignment="1">
      <alignment horizontal="center" vertical="center" wrapText="1"/>
    </xf>
    <xf numFmtId="0" fontId="13" fillId="0" borderId="52" xfId="89" applyFont="1" applyBorder="1" applyAlignment="1">
      <alignment horizontal="center" vertical="center" wrapText="1"/>
      <protection/>
    </xf>
    <xf numFmtId="0" fontId="13" fillId="0" borderId="23" xfId="93" applyFont="1" applyBorder="1" applyAlignment="1">
      <alignment horizontal="center" vertical="center"/>
      <protection/>
    </xf>
    <xf numFmtId="0" fontId="13" fillId="0" borderId="24" xfId="93" applyFont="1" applyBorder="1" applyAlignment="1">
      <alignment horizontal="center" vertical="center"/>
      <protection/>
    </xf>
    <xf numFmtId="0" fontId="13" fillId="0" borderId="14" xfId="93" applyFont="1" applyBorder="1" applyAlignment="1">
      <alignment horizontal="center" vertical="center"/>
      <protection/>
    </xf>
    <xf numFmtId="0" fontId="13" fillId="0" borderId="17" xfId="93" applyFont="1" applyBorder="1" applyAlignment="1">
      <alignment horizontal="center" vertical="center"/>
      <protection/>
    </xf>
    <xf numFmtId="0" fontId="13" fillId="0" borderId="18" xfId="93" applyFont="1" applyBorder="1" applyAlignment="1">
      <alignment horizontal="center" vertical="center"/>
      <protection/>
    </xf>
    <xf numFmtId="0" fontId="13" fillId="0" borderId="24" xfId="93" applyFont="1" applyBorder="1" applyAlignment="1">
      <alignment horizontal="center" vertical="center" wrapText="1"/>
      <protection/>
    </xf>
    <xf numFmtId="0" fontId="13" fillId="0" borderId="25" xfId="93" applyFont="1" applyBorder="1" applyAlignment="1">
      <alignment horizontal="center" vertical="center" wrapText="1"/>
      <protection/>
    </xf>
    <xf numFmtId="0" fontId="13" fillId="0" borderId="18" xfId="93" applyFont="1" applyBorder="1" applyAlignment="1">
      <alignment horizontal="center" vertical="center" wrapText="1"/>
      <protection/>
    </xf>
    <xf numFmtId="180" fontId="0" fillId="0" borderId="31" xfId="0" applyNumberFormat="1" applyFont="1" applyBorder="1" applyAlignment="1">
      <alignment horizontal="center" vertical="center" wrapText="1"/>
    </xf>
    <xf numFmtId="3" fontId="10" fillId="0" borderId="65" xfId="0" applyNumberFormat="1" applyFont="1" applyFill="1" applyBorder="1" applyAlignment="1">
      <alignment horizontal="right" vertical="center" wrapText="1" indent="3"/>
    </xf>
    <xf numFmtId="3" fontId="5" fillId="0" borderId="30" xfId="90" applyNumberFormat="1" applyFont="1" applyFill="1" applyBorder="1" applyAlignment="1">
      <alignment horizontal="right" vertical="center" wrapText="1" indent="2"/>
      <protection/>
    </xf>
    <xf numFmtId="3" fontId="0" fillId="0" borderId="0" xfId="90" applyNumberFormat="1" applyFont="1">
      <alignment/>
      <protection/>
    </xf>
    <xf numFmtId="3" fontId="0" fillId="0" borderId="14" xfId="111" applyFont="1" applyBorder="1" applyAlignment="1">
      <alignment horizontal="right" vertical="center" wrapText="1" indent="2"/>
      <protection/>
    </xf>
    <xf numFmtId="0" fontId="13" fillId="0" borderId="18" xfId="98" applyFont="1" applyFill="1" applyBorder="1" applyAlignment="1">
      <alignment horizontal="right" vertical="center" wrapText="1" indent="1"/>
      <protection/>
    </xf>
    <xf numFmtId="0" fontId="0" fillId="0" borderId="38" xfId="0" applyFont="1" applyFill="1" applyBorder="1" applyAlignment="1">
      <alignment horizontal="center" vertical="center" wrapText="1"/>
    </xf>
    <xf numFmtId="3" fontId="0" fillId="0" borderId="14" xfId="0" applyNumberFormat="1" applyFont="1" applyBorder="1" applyAlignment="1">
      <alignment horizontal="center" vertical="center" wrapText="1"/>
    </xf>
    <xf numFmtId="3" fontId="0" fillId="0" borderId="17" xfId="0" applyNumberFormat="1" applyFont="1" applyBorder="1" applyAlignment="1">
      <alignment horizontal="center" vertical="center" wrapText="1"/>
    </xf>
    <xf numFmtId="4" fontId="7" fillId="0" borderId="47" xfId="114" applyNumberFormat="1" applyFont="1" applyFill="1" applyBorder="1" applyAlignment="1">
      <alignment horizontal="center" vertical="center" wrapText="1"/>
      <protection/>
    </xf>
    <xf numFmtId="4" fontId="7" fillId="0" borderId="66" xfId="0" applyNumberFormat="1" applyFont="1" applyFill="1" applyBorder="1" applyAlignment="1">
      <alignment horizontal="center" vertical="center" wrapText="1"/>
    </xf>
    <xf numFmtId="3" fontId="8" fillId="0" borderId="41" xfId="0" applyNumberFormat="1" applyFont="1" applyFill="1" applyBorder="1" applyAlignment="1">
      <alignment horizontal="right" vertical="center" wrapText="1" indent="1"/>
    </xf>
    <xf numFmtId="0" fontId="13" fillId="0" borderId="14" xfId="97" applyFont="1" applyFill="1" applyBorder="1" applyAlignment="1">
      <alignment horizontal="center" wrapText="1"/>
      <protection/>
    </xf>
    <xf numFmtId="0" fontId="13" fillId="0" borderId="23" xfId="97" applyFont="1" applyFill="1" applyBorder="1" applyAlignment="1">
      <alignment horizontal="center" wrapText="1"/>
      <protection/>
    </xf>
    <xf numFmtId="0" fontId="13" fillId="0" borderId="17" xfId="97" applyFont="1" applyFill="1" applyBorder="1" applyAlignment="1">
      <alignment horizontal="center" wrapText="1"/>
      <protection/>
    </xf>
    <xf numFmtId="3" fontId="0" fillId="0" borderId="0" xfId="0" applyNumberFormat="1" applyBorder="1" applyAlignment="1">
      <alignment horizontal="center" vertical="center"/>
    </xf>
    <xf numFmtId="3" fontId="0" fillId="0" borderId="23" xfId="0" applyNumberFormat="1" applyFont="1" applyBorder="1" applyAlignment="1">
      <alignment horizontal="right" vertical="center" wrapText="1" indent="2"/>
    </xf>
    <xf numFmtId="0" fontId="0" fillId="0" borderId="0" xfId="0" applyAlignment="1">
      <alignment horizontal="right" vertical="center" wrapText="1"/>
    </xf>
    <xf numFmtId="3" fontId="0" fillId="0" borderId="0" xfId="112" applyBorder="1">
      <alignment horizontal="right" vertical="center" wrapText="1" indent="1"/>
      <protection/>
    </xf>
    <xf numFmtId="3" fontId="0" fillId="0" borderId="11" xfId="0" applyNumberFormat="1" applyFont="1" applyFill="1" applyBorder="1" applyAlignment="1">
      <alignment horizontal="right" vertical="center" wrapText="1" indent="2"/>
    </xf>
    <xf numFmtId="180" fontId="0" fillId="0" borderId="35" xfId="0" applyNumberFormat="1" applyFont="1" applyBorder="1" applyAlignment="1">
      <alignment horizontal="center" vertical="center" wrapText="1"/>
    </xf>
    <xf numFmtId="3" fontId="0" fillId="0" borderId="20" xfId="0" applyNumberFormat="1" applyFont="1" applyFill="1" applyBorder="1" applyAlignment="1">
      <alignment horizontal="right" vertical="center" wrapText="1" indent="2"/>
    </xf>
    <xf numFmtId="180" fontId="0" fillId="0" borderId="25" xfId="0" applyNumberFormat="1" applyFont="1" applyBorder="1" applyAlignment="1">
      <alignment horizontal="center" vertical="center" wrapText="1"/>
    </xf>
    <xf numFmtId="3" fontId="0" fillId="0" borderId="20" xfId="0" applyNumberFormat="1" applyFont="1" applyBorder="1" applyAlignment="1">
      <alignment horizontal="right" vertical="center" wrapText="1" indent="2"/>
    </xf>
    <xf numFmtId="3" fontId="5" fillId="0" borderId="0" xfId="112" applyFont="1" applyBorder="1">
      <alignment horizontal="right" vertical="center" wrapText="1" indent="1"/>
      <protection/>
    </xf>
    <xf numFmtId="3" fontId="0" fillId="0" borderId="19" xfId="0" applyNumberFormat="1" applyFont="1" applyBorder="1" applyAlignment="1">
      <alignment horizontal="right" vertical="center" wrapText="1" indent="2"/>
    </xf>
    <xf numFmtId="1" fontId="0" fillId="0" borderId="0" xfId="90" applyNumberFormat="1">
      <alignment/>
      <protection/>
    </xf>
    <xf numFmtId="0" fontId="13" fillId="0" borderId="14" xfId="89" applyFont="1" applyBorder="1" applyAlignment="1">
      <alignment horizontal="center" vertical="center" wrapText="1"/>
      <protection/>
    </xf>
    <xf numFmtId="180" fontId="0" fillId="0" borderId="46" xfId="0" applyNumberFormat="1" applyFont="1" applyFill="1" applyBorder="1" applyAlignment="1">
      <alignment horizontal="center" vertical="center" wrapText="1"/>
    </xf>
    <xf numFmtId="0" fontId="13" fillId="0" borderId="67" xfId="89" applyFont="1" applyBorder="1" applyAlignment="1">
      <alignment horizontal="center" vertical="center" wrapText="1"/>
      <protection/>
    </xf>
    <xf numFmtId="0" fontId="13" fillId="0" borderId="43" xfId="89" applyFont="1" applyBorder="1" applyAlignment="1">
      <alignment horizontal="center" vertical="center" wrapText="1"/>
      <protection/>
    </xf>
    <xf numFmtId="0" fontId="0" fillId="0" borderId="68" xfId="89" applyFont="1" applyBorder="1" applyAlignment="1">
      <alignment horizontal="center" vertical="center" wrapText="1"/>
      <protection/>
    </xf>
    <xf numFmtId="0" fontId="0" fillId="0" borderId="58" xfId="89" applyFont="1" applyBorder="1" applyAlignment="1">
      <alignment horizontal="center" vertical="center" wrapText="1"/>
      <protection/>
    </xf>
    <xf numFmtId="0" fontId="13" fillId="0" borderId="58" xfId="89" applyFont="1" applyBorder="1" applyAlignment="1">
      <alignment horizontal="center" vertical="center" wrapText="1"/>
      <protection/>
    </xf>
    <xf numFmtId="0" fontId="13" fillId="0" borderId="23" xfId="89" applyFont="1" applyBorder="1" applyAlignment="1">
      <alignment horizontal="center" vertical="center" wrapText="1"/>
      <protection/>
    </xf>
    <xf numFmtId="0" fontId="0" fillId="0" borderId="0" xfId="69">
      <alignment/>
      <protection/>
    </xf>
    <xf numFmtId="0" fontId="0" fillId="0" borderId="19" xfId="69" applyFont="1" applyFill="1" applyBorder="1" applyAlignment="1">
      <alignment horizontal="center" vertical="center" wrapText="1"/>
      <protection/>
    </xf>
    <xf numFmtId="0" fontId="0" fillId="0" borderId="17" xfId="69" applyFont="1" applyFill="1" applyBorder="1" applyAlignment="1">
      <alignment horizontal="center" vertical="center" wrapText="1"/>
      <protection/>
    </xf>
    <xf numFmtId="0" fontId="0" fillId="0" borderId="18" xfId="69" applyFont="1" applyFill="1" applyBorder="1" applyAlignment="1">
      <alignment horizontal="center" vertical="center" wrapText="1"/>
      <protection/>
    </xf>
    <xf numFmtId="0" fontId="5" fillId="0" borderId="21" xfId="69" applyFont="1" applyFill="1" applyBorder="1" applyAlignment="1">
      <alignment horizontal="center" vertical="center" wrapText="1"/>
      <protection/>
    </xf>
    <xf numFmtId="3" fontId="0" fillId="0" borderId="35" xfId="69" applyNumberFormat="1" applyFont="1" applyBorder="1" applyAlignment="1">
      <alignment horizontal="right" vertical="center" wrapText="1" indent="5"/>
      <protection/>
    </xf>
    <xf numFmtId="0" fontId="5" fillId="0" borderId="22" xfId="69" applyFont="1" applyFill="1" applyBorder="1" applyAlignment="1">
      <alignment horizontal="center" vertical="center" wrapText="1"/>
      <protection/>
    </xf>
    <xf numFmtId="3" fontId="0" fillId="0" borderId="25" xfId="69" applyNumberFormat="1" applyFont="1" applyBorder="1" applyAlignment="1">
      <alignment horizontal="right" vertical="center" wrapText="1" indent="5"/>
      <protection/>
    </xf>
    <xf numFmtId="0" fontId="5" fillId="0" borderId="26" xfId="69" applyFont="1" applyFill="1" applyBorder="1" applyAlignment="1">
      <alignment horizontal="center" vertical="center" wrapText="1"/>
      <protection/>
    </xf>
    <xf numFmtId="3" fontId="0" fillId="0" borderId="28" xfId="69" applyNumberFormat="1" applyFont="1" applyBorder="1" applyAlignment="1">
      <alignment horizontal="right" vertical="center" wrapText="1" indent="5"/>
      <protection/>
    </xf>
    <xf numFmtId="0" fontId="5" fillId="0" borderId="29" xfId="69" applyFont="1" applyFill="1" applyBorder="1" applyAlignment="1">
      <alignment horizontal="center" vertical="center" wrapText="1"/>
      <protection/>
    </xf>
    <xf numFmtId="3" fontId="5" fillId="0" borderId="34" xfId="69" applyNumberFormat="1" applyFont="1" applyBorder="1" applyAlignment="1">
      <alignment horizontal="right" vertical="center" wrapText="1" indent="5"/>
      <protection/>
    </xf>
    <xf numFmtId="3" fontId="5" fillId="0" borderId="31" xfId="69" applyNumberFormat="1" applyFont="1" applyBorder="1" applyAlignment="1">
      <alignment horizontal="right" vertical="center" wrapText="1" indent="5"/>
      <protection/>
    </xf>
    <xf numFmtId="3" fontId="5" fillId="0" borderId="32" xfId="69" applyNumberFormat="1" applyFont="1" applyBorder="1" applyAlignment="1">
      <alignment horizontal="right" vertical="center" wrapText="1" indent="5"/>
      <protection/>
    </xf>
    <xf numFmtId="0" fontId="0" fillId="0" borderId="0" xfId="69" applyAlignment="1">
      <alignment/>
      <protection/>
    </xf>
    <xf numFmtId="1" fontId="0" fillId="0" borderId="0" xfId="69" applyNumberFormat="1">
      <alignment/>
      <protection/>
    </xf>
    <xf numFmtId="4" fontId="8" fillId="0" borderId="31" xfId="114" applyNumberFormat="1" applyFont="1" applyFill="1" applyBorder="1" applyAlignment="1">
      <alignment horizontal="center" vertical="center" wrapText="1"/>
      <protection/>
    </xf>
    <xf numFmtId="4" fontId="8" fillId="0" borderId="32" xfId="0" applyNumberFormat="1" applyFont="1" applyFill="1" applyBorder="1" applyAlignment="1">
      <alignment horizontal="center" vertical="center" wrapText="1"/>
    </xf>
    <xf numFmtId="1" fontId="5" fillId="0" borderId="32" xfId="0" applyNumberFormat="1" applyFont="1" applyFill="1" applyBorder="1" applyAlignment="1">
      <alignment horizontal="center" vertical="center" wrapText="1"/>
    </xf>
    <xf numFmtId="4" fontId="5" fillId="0" borderId="14" xfId="85" applyNumberFormat="1" applyFont="1" applyBorder="1" applyAlignment="1">
      <alignment horizontal="center" vertical="center"/>
      <protection/>
    </xf>
    <xf numFmtId="4" fontId="5" fillId="0" borderId="25" xfId="85" applyNumberFormat="1" applyFont="1" applyBorder="1" applyAlignment="1">
      <alignment horizontal="center" vertical="center"/>
      <protection/>
    </xf>
    <xf numFmtId="0" fontId="5" fillId="0" borderId="0" xfId="0" applyFont="1" applyFill="1" applyAlignment="1">
      <alignment/>
    </xf>
    <xf numFmtId="3" fontId="10" fillId="0" borderId="16" xfId="0" applyNumberFormat="1" applyFont="1" applyFill="1" applyBorder="1" applyAlignment="1">
      <alignment horizontal="right" vertical="center" wrapText="1" indent="2"/>
    </xf>
    <xf numFmtId="3" fontId="10" fillId="0" borderId="14" xfId="0" applyNumberFormat="1" applyFont="1" applyFill="1" applyBorder="1" applyAlignment="1">
      <alignment horizontal="right" vertical="center" wrapText="1" indent="2"/>
    </xf>
    <xf numFmtId="3" fontId="10" fillId="0" borderId="27" xfId="0" applyNumberFormat="1" applyFont="1" applyFill="1" applyBorder="1" applyAlignment="1">
      <alignment horizontal="right" vertical="center" wrapText="1" indent="2"/>
    </xf>
    <xf numFmtId="0" fontId="0" fillId="0" borderId="0" xfId="0" applyFill="1" applyBorder="1" applyAlignment="1">
      <alignment horizontal="center" vertical="center"/>
    </xf>
    <xf numFmtId="0" fontId="13" fillId="0" borderId="0" xfId="74" applyFont="1" applyFill="1" applyBorder="1" applyAlignment="1">
      <alignment wrapText="1"/>
      <protection/>
    </xf>
    <xf numFmtId="0" fontId="13" fillId="0" borderId="0" xfId="74" applyFont="1" applyFill="1" applyBorder="1" applyAlignment="1">
      <alignment horizontal="right" wrapText="1"/>
      <protection/>
    </xf>
    <xf numFmtId="0" fontId="13" fillId="0" borderId="0" xfId="74" applyFont="1" applyFill="1" applyBorder="1" applyAlignment="1">
      <alignment horizontal="center"/>
      <protection/>
    </xf>
    <xf numFmtId="0" fontId="0" fillId="0" borderId="0" xfId="0" applyFont="1" applyFill="1" applyBorder="1" applyAlignment="1">
      <alignment/>
    </xf>
    <xf numFmtId="0" fontId="13" fillId="0" borderId="0" xfId="75" applyFont="1" applyFill="1" applyBorder="1" applyAlignment="1">
      <alignment wrapText="1"/>
      <protection/>
    </xf>
    <xf numFmtId="0" fontId="13" fillId="0" borderId="0" xfId="75" applyFont="1" applyFill="1" applyBorder="1" applyAlignment="1">
      <alignment horizontal="right" wrapText="1"/>
      <protection/>
    </xf>
    <xf numFmtId="0" fontId="13" fillId="0" borderId="0" xfId="75" applyFont="1" applyFill="1" applyBorder="1" applyAlignment="1">
      <alignment horizontal="center"/>
      <protection/>
    </xf>
    <xf numFmtId="3" fontId="0" fillId="0" borderId="0" xfId="0" applyNumberFormat="1" applyFill="1" applyBorder="1" applyAlignment="1">
      <alignment horizontal="center" vertical="center"/>
    </xf>
    <xf numFmtId="0" fontId="13" fillId="0" borderId="0" xfId="76" applyFont="1" applyFill="1" applyBorder="1" applyAlignment="1">
      <alignment wrapText="1"/>
      <protection/>
    </xf>
    <xf numFmtId="0" fontId="13" fillId="0" borderId="0" xfId="76" applyFont="1" applyFill="1" applyBorder="1" applyAlignment="1">
      <alignment horizontal="right" wrapText="1"/>
      <protection/>
    </xf>
    <xf numFmtId="0" fontId="13" fillId="0" borderId="0" xfId="76" applyFont="1" applyFill="1" applyBorder="1" applyAlignment="1">
      <alignment horizontal="center"/>
      <protection/>
    </xf>
    <xf numFmtId="0" fontId="13" fillId="0" borderId="0" xfId="77" applyFont="1" applyFill="1" applyBorder="1" applyAlignment="1">
      <alignment wrapText="1"/>
      <protection/>
    </xf>
    <xf numFmtId="0" fontId="13" fillId="0" borderId="0" xfId="77" applyFont="1" applyFill="1" applyBorder="1" applyAlignment="1">
      <alignment horizontal="right" wrapText="1"/>
      <protection/>
    </xf>
    <xf numFmtId="0" fontId="13" fillId="0" borderId="0" xfId="77" applyFont="1" applyFill="1" applyBorder="1" applyAlignment="1">
      <alignment horizontal="center"/>
      <protection/>
    </xf>
    <xf numFmtId="0" fontId="19" fillId="0" borderId="0" xfId="89" applyFont="1" applyFill="1" applyBorder="1" applyAlignment="1">
      <alignment horizontal="left" vertical="center" wrapText="1" indent="1"/>
      <protection/>
    </xf>
    <xf numFmtId="0" fontId="19" fillId="0" borderId="0" xfId="89" applyFont="1" applyFill="1" applyBorder="1" applyAlignment="1">
      <alignment horizontal="center" vertical="center"/>
      <protection/>
    </xf>
    <xf numFmtId="0" fontId="13" fillId="0" borderId="0" xfId="89" applyFont="1" applyFill="1" applyBorder="1" applyAlignment="1">
      <alignment horizontal="left" vertical="center" wrapText="1" indent="1"/>
      <protection/>
    </xf>
    <xf numFmtId="0" fontId="13" fillId="0" borderId="0" xfId="89" applyFont="1" applyFill="1" applyBorder="1" applyAlignment="1">
      <alignment horizontal="center" vertical="center" wrapText="1"/>
      <protection/>
    </xf>
    <xf numFmtId="0" fontId="2" fillId="0" borderId="0" xfId="89" applyFill="1" applyBorder="1">
      <alignment/>
      <protection/>
    </xf>
    <xf numFmtId="0" fontId="2" fillId="0" borderId="0" xfId="89" applyFill="1" applyBorder="1" applyAlignment="1">
      <alignment horizontal="left" vertical="center"/>
      <protection/>
    </xf>
    <xf numFmtId="0" fontId="2" fillId="0" borderId="0" xfId="89" applyFill="1" applyBorder="1" applyAlignment="1">
      <alignment horizontal="center" vertical="center"/>
      <protection/>
    </xf>
    <xf numFmtId="0" fontId="13" fillId="0" borderId="0" xfId="79" applyFont="1" applyFill="1" applyBorder="1" applyAlignment="1">
      <alignment horizontal="right" wrapText="1"/>
      <protection/>
    </xf>
    <xf numFmtId="0" fontId="13" fillId="0" borderId="0" xfId="79" applyFont="1" applyFill="1" applyBorder="1" applyAlignment="1">
      <alignment horizontal="center"/>
      <protection/>
    </xf>
    <xf numFmtId="0" fontId="72" fillId="0" borderId="0" xfId="93" applyFill="1" applyBorder="1">
      <alignment/>
      <protection/>
    </xf>
    <xf numFmtId="4" fontId="5" fillId="0" borderId="25" xfId="0" applyNumberFormat="1" applyFont="1" applyFill="1" applyBorder="1" applyAlignment="1">
      <alignment horizontal="center" vertical="center" wrapText="1"/>
    </xf>
    <xf numFmtId="180" fontId="5" fillId="0" borderId="17" xfId="0" applyNumberFormat="1" applyFont="1" applyFill="1" applyBorder="1" applyAlignment="1">
      <alignment horizontal="center" vertical="center" wrapText="1"/>
    </xf>
    <xf numFmtId="180" fontId="5" fillId="0" borderId="18" xfId="0" applyNumberFormat="1" applyFont="1" applyFill="1" applyBorder="1" applyAlignment="1">
      <alignment horizontal="center" vertical="center" wrapText="1"/>
    </xf>
    <xf numFmtId="0" fontId="13" fillId="0" borderId="52" xfId="93" applyFont="1" applyFill="1" applyBorder="1" applyAlignment="1">
      <alignment horizontal="center" vertical="center"/>
      <protection/>
    </xf>
    <xf numFmtId="0" fontId="13" fillId="0" borderId="53" xfId="93" applyFont="1" applyFill="1" applyBorder="1" applyAlignment="1">
      <alignment horizontal="center" vertical="center"/>
      <protection/>
    </xf>
    <xf numFmtId="0" fontId="13" fillId="0" borderId="38" xfId="93" applyFont="1" applyFill="1" applyBorder="1" applyAlignment="1">
      <alignment horizontal="center" vertical="center"/>
      <protection/>
    </xf>
    <xf numFmtId="0" fontId="13" fillId="0" borderId="0" xfId="80" applyFont="1" applyFill="1" applyBorder="1" applyAlignment="1">
      <alignment wrapText="1"/>
      <protection/>
    </xf>
    <xf numFmtId="0" fontId="13" fillId="0" borderId="0" xfId="80" applyFont="1" applyFill="1" applyBorder="1" applyAlignment="1">
      <alignment horizontal="right" wrapText="1"/>
      <protection/>
    </xf>
    <xf numFmtId="0" fontId="13" fillId="0" borderId="0" xfId="80" applyFont="1" applyFill="1" applyBorder="1" applyAlignment="1">
      <alignment horizontal="center"/>
      <protection/>
    </xf>
    <xf numFmtId="0" fontId="13" fillId="0" borderId="23" xfId="93" applyFont="1" applyFill="1" applyBorder="1" applyAlignment="1">
      <alignment horizontal="center" vertical="center"/>
      <protection/>
    </xf>
    <xf numFmtId="0" fontId="13" fillId="0" borderId="14" xfId="93" applyFont="1" applyFill="1" applyBorder="1" applyAlignment="1">
      <alignment horizontal="center" vertical="center"/>
      <protection/>
    </xf>
    <xf numFmtId="0" fontId="13" fillId="0" borderId="17" xfId="93" applyFont="1" applyFill="1" applyBorder="1" applyAlignment="1">
      <alignment horizontal="center" vertical="center"/>
      <protection/>
    </xf>
    <xf numFmtId="0" fontId="13" fillId="0" borderId="0" xfId="81" applyFont="1" applyFill="1" applyBorder="1" applyAlignment="1">
      <alignment wrapText="1"/>
      <protection/>
    </xf>
    <xf numFmtId="0" fontId="13" fillId="0" borderId="0" xfId="81" applyFont="1" applyFill="1" applyBorder="1" applyAlignment="1">
      <alignment horizontal="right" wrapText="1"/>
      <protection/>
    </xf>
    <xf numFmtId="0" fontId="13" fillId="0" borderId="0" xfId="81" applyFont="1" applyFill="1" applyBorder="1" applyAlignment="1">
      <alignment horizontal="center"/>
      <protection/>
    </xf>
    <xf numFmtId="3" fontId="0" fillId="0" borderId="16" xfId="0" applyNumberFormat="1" applyFont="1" applyFill="1" applyBorder="1" applyAlignment="1">
      <alignment horizontal="right" vertical="center" wrapText="1" indent="2"/>
    </xf>
    <xf numFmtId="3" fontId="0" fillId="0" borderId="14" xfId="0" applyNumberFormat="1" applyFont="1" applyFill="1" applyBorder="1" applyAlignment="1">
      <alignment horizontal="right" vertical="center" wrapText="1" indent="2"/>
    </xf>
    <xf numFmtId="3" fontId="0" fillId="0" borderId="17" xfId="0" applyNumberFormat="1" applyFont="1" applyFill="1" applyBorder="1" applyAlignment="1">
      <alignment horizontal="right" vertical="center" wrapText="1" indent="2"/>
    </xf>
    <xf numFmtId="3" fontId="0" fillId="0" borderId="11" xfId="69" applyNumberFormat="1" applyFont="1" applyFill="1" applyBorder="1" applyAlignment="1">
      <alignment horizontal="right" vertical="center" wrapText="1" indent="5"/>
      <protection/>
    </xf>
    <xf numFmtId="3" fontId="0" fillId="0" borderId="20" xfId="69" applyNumberFormat="1" applyFont="1" applyFill="1" applyBorder="1" applyAlignment="1">
      <alignment horizontal="right" vertical="center" wrapText="1" indent="5"/>
      <protection/>
    </xf>
    <xf numFmtId="3" fontId="0" fillId="0" borderId="33" xfId="69" applyNumberFormat="1" applyFont="1" applyFill="1" applyBorder="1" applyAlignment="1">
      <alignment horizontal="right" vertical="center" wrapText="1" indent="5"/>
      <protection/>
    </xf>
    <xf numFmtId="0" fontId="13" fillId="0" borderId="0" xfId="82" applyFont="1" applyFill="1" applyBorder="1" applyAlignment="1">
      <alignment wrapText="1"/>
      <protection/>
    </xf>
    <xf numFmtId="0" fontId="13" fillId="0" borderId="0" xfId="82" applyFont="1" applyFill="1" applyBorder="1" applyAlignment="1">
      <alignment horizontal="right" wrapText="1"/>
      <protection/>
    </xf>
    <xf numFmtId="0" fontId="0" fillId="0" borderId="0" xfId="69" applyFill="1" applyBorder="1">
      <alignment/>
      <protection/>
    </xf>
    <xf numFmtId="0" fontId="13" fillId="0" borderId="0" xfId="82" applyFont="1" applyFill="1" applyBorder="1" applyAlignment="1">
      <alignment horizontal="center"/>
      <protection/>
    </xf>
    <xf numFmtId="3" fontId="0" fillId="0" borderId="16" xfId="69" applyNumberFormat="1" applyFont="1" applyFill="1" applyBorder="1" applyAlignment="1">
      <alignment horizontal="right" vertical="center" wrapText="1" indent="5"/>
      <protection/>
    </xf>
    <xf numFmtId="3" fontId="0" fillId="0" borderId="14" xfId="69" applyNumberFormat="1" applyFont="1" applyFill="1" applyBorder="1" applyAlignment="1">
      <alignment horizontal="right" vertical="center" wrapText="1" indent="5"/>
      <protection/>
    </xf>
    <xf numFmtId="3" fontId="0" fillId="0" borderId="27" xfId="69" applyNumberFormat="1" applyFont="1" applyFill="1" applyBorder="1" applyAlignment="1">
      <alignment horizontal="right" vertical="center" wrapText="1" indent="5"/>
      <protection/>
    </xf>
    <xf numFmtId="3" fontId="0" fillId="0" borderId="35" xfId="0" applyNumberFormat="1" applyFont="1" applyFill="1" applyBorder="1" applyAlignment="1">
      <alignment horizontal="right" vertical="center" wrapText="1" indent="6"/>
    </xf>
    <xf numFmtId="3" fontId="0" fillId="0" borderId="25" xfId="0" applyNumberFormat="1" applyFont="1" applyFill="1" applyBorder="1" applyAlignment="1">
      <alignment horizontal="right" vertical="center" wrapText="1" indent="6"/>
    </xf>
    <xf numFmtId="3" fontId="0" fillId="0" borderId="28" xfId="0" applyNumberFormat="1" applyFont="1" applyFill="1" applyBorder="1" applyAlignment="1">
      <alignment horizontal="right" vertical="center" wrapText="1" indent="6"/>
    </xf>
    <xf numFmtId="0" fontId="13" fillId="0" borderId="0" xfId="83" applyFont="1" applyFill="1" applyBorder="1" applyAlignment="1">
      <alignment wrapText="1"/>
      <protection/>
    </xf>
    <xf numFmtId="0" fontId="13" fillId="0" borderId="0" xfId="83" applyFont="1" applyFill="1" applyBorder="1" applyAlignment="1">
      <alignment horizontal="right" wrapText="1"/>
      <protection/>
    </xf>
    <xf numFmtId="0" fontId="13" fillId="0" borderId="0" xfId="83" applyFont="1" applyFill="1" applyBorder="1" applyAlignment="1">
      <alignment horizontal="center"/>
      <protection/>
    </xf>
    <xf numFmtId="3" fontId="0" fillId="0" borderId="0" xfId="0" applyNumberFormat="1" applyFill="1" applyBorder="1" applyAlignment="1">
      <alignment/>
    </xf>
    <xf numFmtId="0" fontId="13" fillId="0" borderId="0" xfId="84" applyFont="1" applyFill="1" applyBorder="1" applyAlignment="1">
      <alignment wrapText="1"/>
      <protection/>
    </xf>
    <xf numFmtId="0" fontId="13" fillId="0" borderId="0" xfId="84" applyFont="1" applyFill="1" applyBorder="1" applyAlignment="1">
      <alignment horizontal="right" wrapText="1"/>
      <protection/>
    </xf>
    <xf numFmtId="0" fontId="13" fillId="0" borderId="0" xfId="84" applyFont="1" applyFill="1" applyBorder="1" applyAlignment="1">
      <alignment horizontal="center"/>
      <protection/>
    </xf>
    <xf numFmtId="0" fontId="13" fillId="0" borderId="0" xfId="78" applyFont="1" applyFill="1" applyBorder="1" applyAlignment="1">
      <alignment wrapText="1"/>
      <protection/>
    </xf>
    <xf numFmtId="0" fontId="13" fillId="0" borderId="0" xfId="78" applyFont="1" applyFill="1" applyBorder="1" applyAlignment="1">
      <alignment horizontal="right" wrapText="1"/>
      <protection/>
    </xf>
    <xf numFmtId="0" fontId="13" fillId="0" borderId="0" xfId="78" applyFont="1" applyFill="1" applyBorder="1" applyAlignment="1">
      <alignment horizontal="center"/>
      <protection/>
    </xf>
    <xf numFmtId="3" fontId="5" fillId="0" borderId="42" xfId="0" applyNumberFormat="1" applyFont="1" applyFill="1" applyBorder="1" applyAlignment="1">
      <alignment horizontal="center" vertical="center" wrapText="1"/>
    </xf>
    <xf numFmtId="0" fontId="5" fillId="0" borderId="31" xfId="0" applyFont="1" applyFill="1" applyBorder="1" applyAlignment="1">
      <alignment horizontal="center" vertical="center" wrapText="1"/>
    </xf>
    <xf numFmtId="3" fontId="5" fillId="0" borderId="23" xfId="0" applyNumberFormat="1" applyFont="1" applyFill="1" applyBorder="1" applyAlignment="1">
      <alignment horizontal="center" vertical="center" wrapText="1"/>
    </xf>
    <xf numFmtId="4" fontId="5" fillId="0" borderId="24" xfId="0" applyNumberFormat="1" applyFont="1" applyFill="1" applyBorder="1" applyAlignment="1">
      <alignment horizontal="center" vertical="center" wrapText="1"/>
    </xf>
    <xf numFmtId="4" fontId="7" fillId="0" borderId="18" xfId="0" applyNumberFormat="1" applyFont="1" applyFill="1" applyBorder="1" applyAlignment="1">
      <alignment horizontal="center" vertical="center" wrapText="1"/>
    </xf>
    <xf numFmtId="3" fontId="0" fillId="0" borderId="28" xfId="0" applyNumberFormat="1" applyFont="1" applyBorder="1" applyAlignment="1">
      <alignment horizontal="center" vertical="center" wrapText="1"/>
    </xf>
    <xf numFmtId="0" fontId="5" fillId="0" borderId="63" xfId="0" applyFont="1" applyFill="1" applyBorder="1" applyAlignment="1">
      <alignment horizontal="center" vertical="center" wrapText="1"/>
    </xf>
    <xf numFmtId="3" fontId="5" fillId="0" borderId="41" xfId="0" applyNumberFormat="1" applyFont="1" applyBorder="1" applyAlignment="1">
      <alignment horizontal="center" vertical="center"/>
    </xf>
    <xf numFmtId="3" fontId="5" fillId="0" borderId="42" xfId="0" applyNumberFormat="1" applyFont="1" applyBorder="1" applyAlignment="1">
      <alignment horizontal="center" vertical="center"/>
    </xf>
    <xf numFmtId="1" fontId="0" fillId="0" borderId="33" xfId="0" applyNumberFormat="1" applyFont="1" applyBorder="1" applyAlignment="1">
      <alignment horizontal="center" vertical="center" wrapText="1"/>
    </xf>
    <xf numFmtId="0" fontId="0" fillId="0" borderId="20" xfId="69" applyFont="1" applyFill="1" applyBorder="1" applyAlignment="1">
      <alignment horizontal="center" vertical="center" wrapText="1"/>
      <protection/>
    </xf>
    <xf numFmtId="0" fontId="0" fillId="0" borderId="14" xfId="69" applyBorder="1" applyAlignment="1">
      <alignment horizontal="center" vertical="center"/>
      <protection/>
    </xf>
    <xf numFmtId="0" fontId="0" fillId="0" borderId="25" xfId="69" applyBorder="1" applyAlignment="1">
      <alignment horizontal="center" vertical="center"/>
      <protection/>
    </xf>
    <xf numFmtId="0" fontId="0" fillId="0" borderId="33" xfId="69" applyFont="1" applyBorder="1" applyAlignment="1">
      <alignment horizontal="center" vertical="center" wrapText="1"/>
      <protection/>
    </xf>
    <xf numFmtId="0" fontId="0" fillId="0" borderId="27" xfId="69" applyFont="1" applyBorder="1" applyAlignment="1">
      <alignment horizontal="center" vertical="center"/>
      <protection/>
    </xf>
    <xf numFmtId="0" fontId="0" fillId="0" borderId="28" xfId="69" applyFont="1" applyBorder="1" applyAlignment="1">
      <alignment horizontal="center" vertical="center"/>
      <protection/>
    </xf>
    <xf numFmtId="0" fontId="5" fillId="0" borderId="52" xfId="69" applyFont="1" applyFill="1" applyBorder="1" applyAlignment="1">
      <alignment horizontal="center" vertical="center" wrapText="1"/>
      <protection/>
    </xf>
    <xf numFmtId="3" fontId="5" fillId="0" borderId="23" xfId="69" applyNumberFormat="1" applyFont="1" applyBorder="1" applyAlignment="1">
      <alignment horizontal="center" vertical="center"/>
      <protection/>
    </xf>
    <xf numFmtId="3" fontId="5" fillId="0" borderId="24" xfId="69" applyNumberFormat="1" applyFont="1" applyBorder="1" applyAlignment="1">
      <alignment horizontal="center" vertical="center"/>
      <protection/>
    </xf>
    <xf numFmtId="0" fontId="5" fillId="0" borderId="53" xfId="69" applyFont="1" applyFill="1" applyBorder="1" applyAlignment="1">
      <alignment horizontal="center" vertical="center" wrapText="1"/>
      <protection/>
    </xf>
    <xf numFmtId="3" fontId="5" fillId="0" borderId="14" xfId="69" applyNumberFormat="1" applyFont="1" applyBorder="1" applyAlignment="1">
      <alignment horizontal="center" vertical="center"/>
      <protection/>
    </xf>
    <xf numFmtId="3" fontId="5" fillId="0" borderId="25" xfId="69" applyNumberFormat="1" applyFont="1" applyBorder="1" applyAlignment="1">
      <alignment horizontal="center" vertical="center"/>
      <protection/>
    </xf>
    <xf numFmtId="0" fontId="5" fillId="0" borderId="54" xfId="69" applyFont="1" applyFill="1" applyBorder="1" applyAlignment="1">
      <alignment horizontal="center" vertical="center" wrapText="1"/>
      <protection/>
    </xf>
    <xf numFmtId="3" fontId="5" fillId="0" borderId="14" xfId="69" applyNumberFormat="1" applyFont="1" applyBorder="1" applyAlignment="1">
      <alignment horizontal="center" vertical="center" wrapText="1"/>
      <protection/>
    </xf>
    <xf numFmtId="3" fontId="5" fillId="0" borderId="16" xfId="69" applyNumberFormat="1" applyFont="1" applyBorder="1" applyAlignment="1">
      <alignment horizontal="center" vertical="center" wrapText="1"/>
      <protection/>
    </xf>
    <xf numFmtId="3" fontId="5" fillId="0" borderId="35" xfId="69" applyNumberFormat="1" applyFont="1" applyBorder="1" applyAlignment="1">
      <alignment horizontal="center" vertical="center" wrapText="1"/>
      <protection/>
    </xf>
    <xf numFmtId="0" fontId="5" fillId="0" borderId="63" xfId="69" applyFont="1" applyFill="1" applyBorder="1" applyAlignment="1">
      <alignment horizontal="center" vertical="center" wrapText="1"/>
      <protection/>
    </xf>
    <xf numFmtId="3" fontId="5" fillId="0" borderId="17" xfId="69" applyNumberFormat="1" applyFont="1" applyBorder="1" applyAlignment="1">
      <alignment horizontal="center" vertical="center" wrapText="1"/>
      <protection/>
    </xf>
    <xf numFmtId="3" fontId="5" fillId="0" borderId="18" xfId="69" applyNumberFormat="1" applyFont="1" applyBorder="1" applyAlignment="1">
      <alignment horizontal="center" vertical="center" wrapText="1"/>
      <protection/>
    </xf>
    <xf numFmtId="0" fontId="5" fillId="0" borderId="0" xfId="69" applyFont="1" applyBorder="1" applyAlignment="1">
      <alignment/>
      <protection/>
    </xf>
    <xf numFmtId="0" fontId="0" fillId="0" borderId="0" xfId="69" applyAlignment="1">
      <alignment vertical="center"/>
      <protection/>
    </xf>
    <xf numFmtId="49" fontId="7" fillId="0" borderId="0" xfId="69" applyNumberFormat="1" applyFont="1" applyBorder="1" applyAlignment="1">
      <alignment vertical="center"/>
      <protection/>
    </xf>
    <xf numFmtId="49" fontId="7" fillId="0" borderId="0" xfId="69" applyNumberFormat="1" applyFont="1" applyBorder="1" applyAlignment="1">
      <alignment vertical="center" wrapText="1"/>
      <protection/>
    </xf>
    <xf numFmtId="3" fontId="5" fillId="0" borderId="23" xfId="69" applyNumberFormat="1" applyFont="1" applyBorder="1" applyAlignment="1">
      <alignment horizontal="center" vertical="center" wrapText="1"/>
      <protection/>
    </xf>
    <xf numFmtId="3" fontId="5" fillId="0" borderId="24" xfId="69" applyNumberFormat="1" applyFont="1" applyBorder="1" applyAlignment="1">
      <alignment horizontal="center" vertical="center" wrapText="1"/>
      <protection/>
    </xf>
    <xf numFmtId="49" fontId="0" fillId="0" borderId="0" xfId="69" applyNumberFormat="1" applyFont="1" applyBorder="1" applyAlignment="1">
      <alignment/>
      <protection/>
    </xf>
    <xf numFmtId="49" fontId="0" fillId="0" borderId="0" xfId="69" applyNumberFormat="1" applyFont="1" applyBorder="1" applyAlignment="1">
      <alignment vertical="top"/>
      <protection/>
    </xf>
    <xf numFmtId="0" fontId="4" fillId="0" borderId="0" xfId="69" applyFont="1" applyAlignment="1">
      <alignment/>
      <protection/>
    </xf>
    <xf numFmtId="0" fontId="0" fillId="0" borderId="20" xfId="69" applyFont="1" applyBorder="1" applyAlignment="1">
      <alignment horizontal="center" vertical="center" wrapText="1"/>
      <protection/>
    </xf>
    <xf numFmtId="3" fontId="5" fillId="0" borderId="0" xfId="69" applyNumberFormat="1" applyFont="1" applyBorder="1" applyAlignment="1">
      <alignment horizontal="center" vertical="center" wrapText="1"/>
      <protection/>
    </xf>
    <xf numFmtId="3" fontId="0" fillId="0" borderId="0" xfId="69" applyNumberFormat="1" applyFont="1">
      <alignment/>
      <protection/>
    </xf>
    <xf numFmtId="0" fontId="0" fillId="0" borderId="14" xfId="69" applyFont="1" applyBorder="1" applyAlignment="1">
      <alignment horizontal="center" vertical="center"/>
      <protection/>
    </xf>
    <xf numFmtId="0" fontId="0" fillId="0" borderId="25" xfId="69" applyFont="1" applyBorder="1" applyAlignment="1">
      <alignment horizontal="center" vertical="center"/>
      <protection/>
    </xf>
    <xf numFmtId="0" fontId="0" fillId="0" borderId="27" xfId="69" applyFont="1" applyFill="1" applyBorder="1" applyAlignment="1">
      <alignment horizontal="center" vertical="center" wrapText="1"/>
      <protection/>
    </xf>
    <xf numFmtId="0" fontId="0" fillId="0" borderId="28" xfId="69" applyFont="1" applyFill="1" applyBorder="1" applyAlignment="1">
      <alignment horizontal="center" vertical="center" wrapText="1"/>
      <protection/>
    </xf>
    <xf numFmtId="0" fontId="0" fillId="0" borderId="54" xfId="69" applyFont="1" applyBorder="1" applyAlignment="1">
      <alignment horizontal="center" vertical="center" wrapText="1"/>
      <protection/>
    </xf>
    <xf numFmtId="0" fontId="0" fillId="0" borderId="38" xfId="69" applyFont="1" applyBorder="1" applyAlignment="1">
      <alignment horizontal="center" vertical="center" wrapText="1"/>
      <protection/>
    </xf>
    <xf numFmtId="0" fontId="5" fillId="0" borderId="69" xfId="69" applyFont="1" applyBorder="1" applyAlignment="1">
      <alignment horizontal="center" vertical="center" wrapText="1"/>
      <protection/>
    </xf>
    <xf numFmtId="0" fontId="5" fillId="0" borderId="38" xfId="69" applyFont="1" applyFill="1" applyBorder="1" applyAlignment="1">
      <alignment horizontal="center" vertical="center" wrapText="1"/>
      <protection/>
    </xf>
    <xf numFmtId="0" fontId="0" fillId="0" borderId="0" xfId="69" applyFont="1">
      <alignment/>
      <protection/>
    </xf>
    <xf numFmtId="0" fontId="0" fillId="0" borderId="0" xfId="69" applyBorder="1" applyAlignment="1">
      <alignment horizontal="right" vertical="center" wrapText="1" indent="2"/>
      <protection/>
    </xf>
    <xf numFmtId="0" fontId="0" fillId="0" borderId="0" xfId="69" applyBorder="1" applyAlignment="1">
      <alignment horizontal="right" vertical="center" wrapText="1" indent="1"/>
      <protection/>
    </xf>
    <xf numFmtId="0" fontId="0" fillId="0" borderId="0" xfId="69" applyBorder="1" applyAlignment="1">
      <alignment horizontal="center"/>
      <protection/>
    </xf>
    <xf numFmtId="0" fontId="0" fillId="0" borderId="0" xfId="69" applyAlignment="1">
      <alignment horizontal="center"/>
      <protection/>
    </xf>
    <xf numFmtId="0" fontId="0" fillId="0" borderId="0" xfId="69" applyFont="1" applyBorder="1" applyAlignment="1">
      <alignment horizontal="center"/>
      <protection/>
    </xf>
    <xf numFmtId="0" fontId="8" fillId="0" borderId="0" xfId="69" applyFont="1" applyAlignment="1">
      <alignment horizontal="left" vertical="center" wrapText="1"/>
      <protection/>
    </xf>
    <xf numFmtId="0" fontId="8" fillId="0" borderId="0" xfId="69" applyFont="1" applyBorder="1" applyAlignment="1">
      <alignment horizontal="center" vertical="center" wrapText="1"/>
      <protection/>
    </xf>
    <xf numFmtId="0" fontId="8" fillId="28" borderId="15" xfId="69" applyFont="1" applyFill="1" applyBorder="1" applyAlignment="1">
      <alignment horizontal="center" vertical="center" wrapText="1"/>
      <protection/>
    </xf>
    <xf numFmtId="0" fontId="5" fillId="28" borderId="15" xfId="69" applyFont="1" applyFill="1" applyBorder="1" applyAlignment="1">
      <alignment horizontal="center" vertical="center" wrapText="1"/>
      <protection/>
    </xf>
    <xf numFmtId="0" fontId="8" fillId="28" borderId="15" xfId="69" applyFont="1" applyFill="1" applyBorder="1" applyAlignment="1">
      <alignment horizontal="left" vertical="center" wrapText="1" indent="1"/>
      <protection/>
    </xf>
    <xf numFmtId="0" fontId="0" fillId="28" borderId="15" xfId="69" applyFont="1" applyFill="1" applyBorder="1" applyAlignment="1">
      <alignment horizontal="center" vertical="center" wrapText="1"/>
      <protection/>
    </xf>
    <xf numFmtId="2" fontId="0" fillId="28" borderId="15" xfId="69" applyNumberFormat="1" applyFont="1" applyFill="1" applyBorder="1" applyAlignment="1">
      <alignment horizontal="center" vertical="center" wrapText="1"/>
      <protection/>
    </xf>
    <xf numFmtId="4" fontId="0" fillId="28" borderId="15" xfId="69" applyNumberFormat="1" applyFont="1" applyFill="1" applyBorder="1" applyAlignment="1">
      <alignment horizontal="center" vertical="center" wrapText="1"/>
      <protection/>
    </xf>
    <xf numFmtId="3" fontId="0" fillId="0" borderId="0" xfId="69" applyNumberFormat="1">
      <alignment/>
      <protection/>
    </xf>
    <xf numFmtId="0" fontId="0" fillId="0" borderId="0" xfId="0" applyFont="1" applyBorder="1" applyAlignment="1">
      <alignment horizontal="center"/>
    </xf>
    <xf numFmtId="181" fontId="0" fillId="0" borderId="0" xfId="0" applyNumberFormat="1" applyAlignment="1">
      <alignment/>
    </xf>
    <xf numFmtId="180" fontId="0" fillId="0" borderId="0" xfId="0" applyNumberFormat="1" applyAlignment="1">
      <alignment horizontal="center" vertical="center"/>
    </xf>
    <xf numFmtId="4" fontId="5" fillId="0" borderId="17" xfId="85" applyNumberFormat="1" applyFont="1" applyBorder="1" applyAlignment="1">
      <alignment horizontal="center" vertical="center" wrapText="1"/>
      <protection/>
    </xf>
    <xf numFmtId="4" fontId="5" fillId="0" borderId="18" xfId="85" applyNumberFormat="1" applyFont="1" applyBorder="1" applyAlignment="1">
      <alignment horizontal="center" vertical="center" wrapText="1"/>
      <protection/>
    </xf>
    <xf numFmtId="0" fontId="0" fillId="0" borderId="47" xfId="0" applyFont="1" applyBorder="1" applyAlignment="1">
      <alignment horizontal="center" vertical="center" wrapText="1"/>
    </xf>
    <xf numFmtId="3" fontId="0" fillId="0" borderId="0" xfId="0" applyNumberFormat="1" applyFont="1" applyAlignment="1">
      <alignment/>
    </xf>
    <xf numFmtId="0" fontId="0" fillId="0" borderId="4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0" fillId="0" borderId="70" xfId="0" applyFont="1" applyBorder="1" applyAlignment="1">
      <alignment horizontal="center" vertical="center" wrapText="1"/>
    </xf>
    <xf numFmtId="3" fontId="0" fillId="0" borderId="47" xfId="0" applyNumberFormat="1"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69" applyAlignment="1">
      <alignment horizontal="right" vertical="center" wrapText="1" indent="2"/>
      <protection/>
    </xf>
    <xf numFmtId="0" fontId="0" fillId="0" borderId="0" xfId="69" applyAlignment="1">
      <alignment horizontal="right" vertical="center" wrapText="1" indent="1"/>
      <protection/>
    </xf>
    <xf numFmtId="0" fontId="0" fillId="0" borderId="0" xfId="69" applyBorder="1">
      <alignment/>
      <protection/>
    </xf>
    <xf numFmtId="0" fontId="0" fillId="0" borderId="0" xfId="69" applyFont="1" applyBorder="1">
      <alignment/>
      <protection/>
    </xf>
    <xf numFmtId="0" fontId="17" fillId="47" borderId="15" xfId="69" applyFont="1" applyFill="1" applyBorder="1" applyAlignment="1">
      <alignment horizontal="center" vertical="center" wrapText="1"/>
      <protection/>
    </xf>
    <xf numFmtId="0" fontId="18" fillId="47" borderId="15" xfId="69" applyFont="1" applyFill="1" applyBorder="1" applyAlignment="1">
      <alignment horizontal="center" vertical="center"/>
      <protection/>
    </xf>
    <xf numFmtId="0" fontId="17" fillId="47" borderId="15" xfId="69" applyFont="1" applyFill="1" applyBorder="1" applyAlignment="1">
      <alignment horizontal="left" vertical="center" wrapText="1" indent="1"/>
      <protection/>
    </xf>
    <xf numFmtId="4" fontId="0" fillId="28" borderId="15" xfId="69" applyNumberFormat="1" applyFont="1" applyFill="1" applyBorder="1" applyAlignment="1">
      <alignment horizontal="center" vertical="center"/>
      <protection/>
    </xf>
    <xf numFmtId="4" fontId="0" fillId="0" borderId="71" xfId="69" applyNumberFormat="1" applyFont="1" applyFill="1" applyBorder="1" applyAlignment="1">
      <alignment horizontal="center" vertical="center"/>
      <protection/>
    </xf>
    <xf numFmtId="0" fontId="0" fillId="0" borderId="0" xfId="69" applyFill="1">
      <alignment/>
      <protection/>
    </xf>
    <xf numFmtId="3" fontId="3" fillId="0" borderId="0" xfId="0" applyNumberFormat="1" applyFont="1" applyAlignment="1">
      <alignment/>
    </xf>
    <xf numFmtId="14" fontId="1" fillId="0" borderId="0" xfId="99" applyNumberFormat="1" applyBorder="1" applyAlignment="1">
      <alignment horizontal="center"/>
      <protection/>
    </xf>
    <xf numFmtId="0" fontId="1" fillId="0" borderId="0" xfId="99" applyBorder="1" applyAlignment="1">
      <alignment horizontal="center"/>
      <protection/>
    </xf>
    <xf numFmtId="0" fontId="1" fillId="0" borderId="0" xfId="99" applyBorder="1">
      <alignment/>
      <protection/>
    </xf>
    <xf numFmtId="0" fontId="1" fillId="0" borderId="0" xfId="99">
      <alignment/>
      <protection/>
    </xf>
    <xf numFmtId="0" fontId="20" fillId="0" borderId="21" xfId="95" applyFont="1" applyFill="1" applyBorder="1" applyAlignment="1">
      <alignment horizontal="center" vertical="center" wrapText="1"/>
      <protection/>
    </xf>
    <xf numFmtId="0" fontId="20" fillId="0" borderId="22" xfId="95" applyFont="1" applyFill="1" applyBorder="1" applyAlignment="1">
      <alignment horizontal="center" vertical="center" wrapText="1"/>
      <protection/>
    </xf>
    <xf numFmtId="3" fontId="20" fillId="0" borderId="14" xfId="95" applyNumberFormat="1" applyFont="1" applyFill="1" applyBorder="1" applyAlignment="1">
      <alignment horizontal="center" vertical="center" wrapText="1"/>
      <protection/>
    </xf>
    <xf numFmtId="3" fontId="7" fillId="0" borderId="14" xfId="95" applyNumberFormat="1" applyFont="1" applyFill="1" applyBorder="1" applyAlignment="1">
      <alignment horizontal="center" vertical="center" wrapText="1"/>
      <protection/>
    </xf>
    <xf numFmtId="0" fontId="20" fillId="0" borderId="0" xfId="95" applyFont="1" applyFill="1" applyBorder="1" applyAlignment="1">
      <alignment horizontal="center" vertical="center" wrapText="1"/>
      <protection/>
    </xf>
    <xf numFmtId="0" fontId="45" fillId="0" borderId="22" xfId="95" applyFont="1" applyFill="1" applyBorder="1" applyAlignment="1">
      <alignment horizontal="center" vertical="center" wrapText="1"/>
      <protection/>
    </xf>
    <xf numFmtId="3" fontId="45" fillId="0" borderId="20" xfId="95" applyNumberFormat="1" applyFont="1" applyFill="1" applyBorder="1" applyAlignment="1">
      <alignment horizontal="center" vertical="center" wrapText="1"/>
      <protection/>
    </xf>
    <xf numFmtId="3" fontId="45" fillId="0" borderId="14" xfId="95" applyNumberFormat="1" applyFont="1" applyFill="1" applyBorder="1" applyAlignment="1">
      <alignment horizontal="center" vertical="center" wrapText="1"/>
      <protection/>
    </xf>
    <xf numFmtId="3" fontId="8" fillId="0" borderId="14" xfId="95" applyNumberFormat="1" applyFont="1" applyFill="1" applyBorder="1" applyAlignment="1">
      <alignment horizontal="center" vertical="center" wrapText="1"/>
      <protection/>
    </xf>
    <xf numFmtId="3" fontId="8" fillId="0" borderId="25" xfId="95" applyNumberFormat="1" applyFont="1" applyFill="1" applyBorder="1" applyAlignment="1">
      <alignment horizontal="center" vertical="center" wrapText="1"/>
      <protection/>
    </xf>
    <xf numFmtId="3" fontId="45" fillId="0" borderId="47" xfId="95" applyNumberFormat="1" applyFont="1" applyFill="1" applyBorder="1" applyAlignment="1">
      <alignment horizontal="center" vertical="center" wrapText="1"/>
      <protection/>
    </xf>
    <xf numFmtId="3" fontId="8" fillId="0" borderId="47" xfId="95" applyNumberFormat="1" applyFont="1" applyFill="1" applyBorder="1" applyAlignment="1">
      <alignment horizontal="center" vertical="center" wrapText="1"/>
      <protection/>
    </xf>
    <xf numFmtId="0" fontId="45" fillId="0" borderId="26" xfId="95" applyFont="1" applyFill="1" applyBorder="1" applyAlignment="1">
      <alignment horizontal="center" vertical="center" wrapText="1"/>
      <protection/>
    </xf>
    <xf numFmtId="3" fontId="45" fillId="0" borderId="33" xfId="95" applyNumberFormat="1" applyFont="1" applyFill="1" applyBorder="1" applyAlignment="1">
      <alignment horizontal="center" vertical="center" wrapText="1"/>
      <protection/>
    </xf>
    <xf numFmtId="3" fontId="45" fillId="0" borderId="27" xfId="95" applyNumberFormat="1" applyFont="1" applyFill="1" applyBorder="1" applyAlignment="1">
      <alignment horizontal="center" vertical="center" wrapText="1"/>
      <protection/>
    </xf>
    <xf numFmtId="3" fontId="8" fillId="0" borderId="27" xfId="95" applyNumberFormat="1" applyFont="1" applyFill="1" applyBorder="1" applyAlignment="1">
      <alignment horizontal="center" vertical="center" wrapText="1"/>
      <protection/>
    </xf>
    <xf numFmtId="3" fontId="8" fillId="0" borderId="28" xfId="95" applyNumberFormat="1" applyFont="1" applyFill="1" applyBorder="1" applyAlignment="1">
      <alignment horizontal="center" vertical="center" wrapText="1"/>
      <protection/>
    </xf>
    <xf numFmtId="0" fontId="45" fillId="0" borderId="29" xfId="95" applyFont="1" applyFill="1" applyBorder="1" applyAlignment="1">
      <alignment horizontal="center" vertical="center" wrapText="1"/>
      <protection/>
    </xf>
    <xf numFmtId="3" fontId="45" fillId="0" borderId="34" xfId="95" applyNumberFormat="1" applyFont="1" applyFill="1" applyBorder="1" applyAlignment="1">
      <alignment horizontal="center" vertical="center" wrapText="1"/>
      <protection/>
    </xf>
    <xf numFmtId="3" fontId="45" fillId="0" borderId="31" xfId="95" applyNumberFormat="1" applyFont="1" applyFill="1" applyBorder="1" applyAlignment="1">
      <alignment horizontal="center" vertical="center" wrapText="1"/>
      <protection/>
    </xf>
    <xf numFmtId="3" fontId="8" fillId="0" borderId="31" xfId="95" applyNumberFormat="1" applyFont="1" applyFill="1" applyBorder="1" applyAlignment="1">
      <alignment horizontal="center" vertical="center" wrapText="1"/>
      <protection/>
    </xf>
    <xf numFmtId="3" fontId="8" fillId="0" borderId="32" xfId="95" applyNumberFormat="1" applyFont="1" applyFill="1" applyBorder="1" applyAlignment="1">
      <alignment horizontal="center" vertical="center" wrapText="1"/>
      <protection/>
    </xf>
    <xf numFmtId="0" fontId="45" fillId="0" borderId="65" xfId="95" applyFont="1" applyFill="1" applyBorder="1" applyAlignment="1">
      <alignment vertical="center" wrapText="1"/>
      <protection/>
    </xf>
    <xf numFmtId="0" fontId="45" fillId="0" borderId="65" xfId="95" applyFont="1" applyFill="1" applyBorder="1" applyAlignment="1">
      <alignment horizontal="center" vertical="center" wrapText="1"/>
      <protection/>
    </xf>
    <xf numFmtId="0" fontId="8" fillId="0" borderId="65" xfId="95" applyFont="1" applyFill="1" applyBorder="1" applyAlignment="1">
      <alignment horizontal="center" vertical="center" wrapText="1"/>
      <protection/>
    </xf>
    <xf numFmtId="0" fontId="45" fillId="0" borderId="0" xfId="95" applyFont="1" applyFill="1" applyBorder="1" applyAlignment="1">
      <alignment vertical="center" wrapText="1"/>
      <protection/>
    </xf>
    <xf numFmtId="0" fontId="45" fillId="0" borderId="0" xfId="95" applyFont="1" applyFill="1" applyBorder="1" applyAlignment="1">
      <alignment horizontal="center" vertical="center" wrapText="1"/>
      <protection/>
    </xf>
    <xf numFmtId="0" fontId="8" fillId="0" borderId="0" xfId="95" applyFont="1" applyFill="1" applyBorder="1" applyAlignment="1">
      <alignment horizontal="center" vertical="center" wrapText="1"/>
      <protection/>
    </xf>
    <xf numFmtId="0" fontId="46" fillId="0" borderId="0" xfId="99" applyFont="1" applyFill="1">
      <alignment/>
      <protection/>
    </xf>
    <xf numFmtId="0" fontId="1" fillId="0" borderId="0" xfId="99" applyFill="1">
      <alignment/>
      <protection/>
    </xf>
    <xf numFmtId="0" fontId="26" fillId="0" borderId="0" xfId="99" applyFont="1" applyFill="1">
      <alignment/>
      <protection/>
    </xf>
    <xf numFmtId="0" fontId="47" fillId="0" borderId="0" xfId="99" applyFont="1" applyFill="1">
      <alignment/>
      <protection/>
    </xf>
    <xf numFmtId="0" fontId="44" fillId="0" borderId="0" xfId="95" applyFont="1" applyFill="1" applyBorder="1" applyAlignment="1">
      <alignment horizontal="center" vertical="center" wrapText="1"/>
      <protection/>
    </xf>
    <xf numFmtId="0" fontId="45" fillId="0" borderId="20" xfId="95" applyFont="1" applyFill="1" applyBorder="1" applyAlignment="1">
      <alignment horizontal="center" vertical="center" wrapText="1"/>
      <protection/>
    </xf>
    <xf numFmtId="0" fontId="45" fillId="0" borderId="14" xfId="95" applyFont="1" applyFill="1" applyBorder="1" applyAlignment="1">
      <alignment horizontal="center" vertical="center" wrapText="1"/>
      <protection/>
    </xf>
    <xf numFmtId="0" fontId="8" fillId="0" borderId="14" xfId="95" applyFont="1" applyFill="1" applyBorder="1" applyAlignment="1">
      <alignment horizontal="center" vertical="center" wrapText="1"/>
      <protection/>
    </xf>
    <xf numFmtId="3" fontId="0" fillId="0" borderId="72" xfId="0" applyNumberFormat="1" applyFill="1" applyBorder="1" applyAlignment="1" applyProtection="1">
      <alignment horizontal="center"/>
      <protection/>
    </xf>
    <xf numFmtId="3" fontId="0" fillId="0" borderId="73" xfId="0" applyNumberFormat="1" applyFill="1" applyBorder="1" applyAlignment="1" applyProtection="1">
      <alignment horizontal="center"/>
      <protection/>
    </xf>
    <xf numFmtId="3" fontId="45" fillId="0" borderId="32" xfId="95" applyNumberFormat="1" applyFont="1" applyFill="1" applyBorder="1" applyAlignment="1">
      <alignment horizontal="center" vertical="center" wrapText="1"/>
      <protection/>
    </xf>
    <xf numFmtId="1" fontId="45" fillId="0" borderId="0" xfId="95" applyNumberFormat="1" applyFont="1" applyFill="1" applyBorder="1" applyAlignment="1">
      <alignment horizontal="center" vertical="center" wrapText="1"/>
      <protection/>
    </xf>
    <xf numFmtId="1" fontId="8" fillId="0" borderId="0" xfId="95" applyNumberFormat="1" applyFont="1" applyFill="1" applyBorder="1" applyAlignment="1">
      <alignment horizontal="center" vertical="center" wrapText="1"/>
      <protection/>
    </xf>
    <xf numFmtId="0" fontId="45" fillId="0" borderId="0" xfId="95" applyFont="1" applyFill="1" applyBorder="1" applyAlignment="1">
      <alignment wrapText="1"/>
      <protection/>
    </xf>
    <xf numFmtId="0" fontId="45" fillId="0" borderId="0" xfId="95" applyFont="1" applyFill="1" applyBorder="1" applyAlignment="1">
      <alignment horizontal="right" wrapText="1"/>
      <protection/>
    </xf>
    <xf numFmtId="0" fontId="8" fillId="0" borderId="0" xfId="95" applyFont="1" applyFill="1" applyBorder="1" applyAlignment="1">
      <alignment horizontal="right" wrapText="1"/>
      <protection/>
    </xf>
    <xf numFmtId="3" fontId="26" fillId="0" borderId="0" xfId="99" applyNumberFormat="1" applyFont="1" applyFill="1">
      <alignment/>
      <protection/>
    </xf>
    <xf numFmtId="0" fontId="48" fillId="0" borderId="0" xfId="99" applyFont="1">
      <alignment/>
      <protection/>
    </xf>
    <xf numFmtId="0" fontId="49" fillId="0" borderId="0" xfId="99" applyFont="1">
      <alignment/>
      <protection/>
    </xf>
    <xf numFmtId="0" fontId="45" fillId="0" borderId="0" xfId="94" applyFont="1" applyFill="1" applyBorder="1" applyAlignment="1">
      <alignment horizontal="center" vertical="center" wrapText="1"/>
      <protection/>
    </xf>
    <xf numFmtId="1" fontId="43" fillId="0" borderId="0" xfId="94" applyNumberFormat="1" applyFont="1" applyFill="1" applyBorder="1" applyAlignment="1">
      <alignment horizontal="center" vertical="center" wrapText="1"/>
      <protection/>
    </xf>
    <xf numFmtId="3" fontId="45" fillId="0" borderId="0" xfId="94" applyNumberFormat="1" applyFont="1" applyFill="1" applyBorder="1" applyAlignment="1">
      <alignment horizontal="center" vertical="center" wrapText="1"/>
      <protection/>
    </xf>
    <xf numFmtId="0" fontId="50" fillId="0" borderId="0" xfId="99" applyFont="1" applyAlignment="1">
      <alignment horizontal="center" wrapText="1"/>
      <protection/>
    </xf>
    <xf numFmtId="0" fontId="51" fillId="46" borderId="0" xfId="99" applyFont="1" applyFill="1">
      <alignment/>
      <protection/>
    </xf>
    <xf numFmtId="0" fontId="51" fillId="0" borderId="0" xfId="99" applyFont="1">
      <alignment/>
      <protection/>
    </xf>
    <xf numFmtId="1" fontId="51" fillId="0" borderId="0" xfId="99" applyNumberFormat="1" applyFont="1">
      <alignment/>
      <protection/>
    </xf>
    <xf numFmtId="3" fontId="51" fillId="0" borderId="0" xfId="99" applyNumberFormat="1" applyFont="1">
      <alignment/>
      <protection/>
    </xf>
    <xf numFmtId="0" fontId="26" fillId="0" borderId="0" xfId="99" applyFont="1">
      <alignment/>
      <protection/>
    </xf>
    <xf numFmtId="0" fontId="7" fillId="0" borderId="72" xfId="0" applyFont="1" applyFill="1" applyBorder="1" applyAlignment="1" applyProtection="1">
      <alignment horizontal="center"/>
      <protection/>
    </xf>
    <xf numFmtId="0" fontId="7" fillId="0" borderId="73" xfId="0" applyFont="1" applyFill="1" applyBorder="1" applyAlignment="1" applyProtection="1">
      <alignment horizontal="center"/>
      <protection/>
    </xf>
    <xf numFmtId="3" fontId="7" fillId="0" borderId="72" xfId="0" applyNumberFormat="1" applyFont="1" applyFill="1" applyBorder="1" applyAlignment="1" applyProtection="1">
      <alignment horizontal="center"/>
      <protection/>
    </xf>
    <xf numFmtId="3" fontId="7" fillId="0" borderId="73" xfId="0" applyNumberFormat="1" applyFont="1" applyFill="1" applyBorder="1" applyAlignment="1" applyProtection="1">
      <alignment horizontal="center"/>
      <protection/>
    </xf>
    <xf numFmtId="3" fontId="0" fillId="0" borderId="74" xfId="0" applyNumberFormat="1" applyFill="1" applyBorder="1" applyAlignment="1" applyProtection="1">
      <alignment horizontal="center"/>
      <protection/>
    </xf>
    <xf numFmtId="0" fontId="20" fillId="0" borderId="72" xfId="70" applyFont="1" applyFill="1" applyBorder="1" applyAlignment="1" applyProtection="1">
      <alignment horizontal="center"/>
      <protection/>
    </xf>
    <xf numFmtId="3" fontId="20" fillId="0" borderId="72" xfId="70" applyNumberFormat="1" applyFont="1" applyFill="1" applyBorder="1" applyAlignment="1" applyProtection="1">
      <alignment horizontal="center"/>
      <protection/>
    </xf>
    <xf numFmtId="3" fontId="20" fillId="0" borderId="22" xfId="94" applyNumberFormat="1" applyFont="1" applyFill="1" applyBorder="1" applyAlignment="1">
      <alignment horizontal="center" vertical="center" wrapText="1"/>
      <protection/>
    </xf>
    <xf numFmtId="0" fontId="82" fillId="0" borderId="0" xfId="71" applyFont="1" applyAlignment="1">
      <alignment horizontal="justify" vertical="center"/>
      <protection/>
    </xf>
    <xf numFmtId="0" fontId="0" fillId="0" borderId="14" xfId="0" applyBorder="1" applyAlignment="1">
      <alignment horizontal="center" vertical="center"/>
    </xf>
    <xf numFmtId="0" fontId="0" fillId="0" borderId="0" xfId="0" applyFont="1" applyAlignment="1">
      <alignment horizontal="justify" vertical="top" wrapText="1"/>
    </xf>
    <xf numFmtId="0" fontId="82" fillId="0" borderId="0" xfId="71" applyFont="1" applyFill="1" applyAlignment="1">
      <alignment horizontal="justify" vertical="center"/>
      <protection/>
    </xf>
    <xf numFmtId="1" fontId="0" fillId="0" borderId="35" xfId="0" applyNumberFormat="1" applyFont="1" applyFill="1" applyBorder="1" applyAlignment="1">
      <alignment horizontal="center" vertical="center" wrapText="1"/>
    </xf>
    <xf numFmtId="0" fontId="45" fillId="0" borderId="0" xfId="99" applyFont="1" applyBorder="1" applyAlignment="1">
      <alignment wrapText="1"/>
      <protection/>
    </xf>
    <xf numFmtId="0" fontId="20" fillId="0" borderId="75" xfId="94" applyFont="1" applyFill="1" applyBorder="1" applyAlignment="1">
      <alignment horizontal="center" vertical="center" wrapText="1"/>
      <protection/>
    </xf>
    <xf numFmtId="0" fontId="7" fillId="0" borderId="76" xfId="0" applyFont="1" applyFill="1" applyBorder="1" applyAlignment="1" applyProtection="1">
      <alignment horizontal="center"/>
      <protection/>
    </xf>
    <xf numFmtId="0" fontId="7" fillId="0" borderId="77" xfId="0" applyFont="1" applyFill="1" applyBorder="1" applyAlignment="1" applyProtection="1">
      <alignment horizontal="center"/>
      <protection/>
    </xf>
    <xf numFmtId="0" fontId="7" fillId="48" borderId="72" xfId="0" applyFont="1" applyFill="1" applyBorder="1" applyAlignment="1" applyProtection="1">
      <alignment horizontal="center"/>
      <protection/>
    </xf>
    <xf numFmtId="3" fontId="7" fillId="0" borderId="76" xfId="0" applyNumberFormat="1" applyFont="1" applyFill="1" applyBorder="1" applyAlignment="1" applyProtection="1">
      <alignment horizontal="center"/>
      <protection/>
    </xf>
    <xf numFmtId="4" fontId="7" fillId="0" borderId="72" xfId="0" applyNumberFormat="1" applyFont="1" applyFill="1" applyBorder="1" applyAlignment="1" applyProtection="1">
      <alignment horizontal="center"/>
      <protection/>
    </xf>
    <xf numFmtId="0" fontId="20" fillId="0" borderId="78" xfId="94" applyFont="1" applyFill="1" applyBorder="1" applyAlignment="1">
      <alignment horizontal="center" vertical="center" wrapText="1"/>
      <protection/>
    </xf>
    <xf numFmtId="0" fontId="20" fillId="0" borderId="76" xfId="70" applyFont="1" applyFill="1" applyBorder="1" applyAlignment="1" applyProtection="1">
      <alignment horizontal="center"/>
      <protection/>
    </xf>
    <xf numFmtId="0" fontId="20" fillId="0" borderId="77" xfId="70" applyFont="1" applyFill="1" applyBorder="1" applyAlignment="1" applyProtection="1">
      <alignment horizontal="center"/>
      <protection/>
    </xf>
    <xf numFmtId="0" fontId="20" fillId="48" borderId="72" xfId="70" applyFont="1" applyFill="1" applyBorder="1" applyAlignment="1" applyProtection="1">
      <alignment horizontal="center"/>
      <protection/>
    </xf>
    <xf numFmtId="3" fontId="20" fillId="0" borderId="76" xfId="70" applyNumberFormat="1" applyFont="1" applyFill="1" applyBorder="1" applyAlignment="1" applyProtection="1">
      <alignment horizontal="center"/>
      <protection/>
    </xf>
    <xf numFmtId="4" fontId="20" fillId="0" borderId="72" xfId="70" applyNumberFormat="1" applyFont="1" applyFill="1" applyBorder="1" applyAlignment="1" applyProtection="1">
      <alignment horizontal="center"/>
      <protection/>
    </xf>
    <xf numFmtId="0" fontId="20" fillId="0" borderId="79" xfId="94" applyFont="1" applyFill="1" applyBorder="1" applyAlignment="1">
      <alignment horizontal="center" vertical="center" wrapText="1"/>
      <protection/>
    </xf>
    <xf numFmtId="0" fontId="7" fillId="0" borderId="80" xfId="0" applyFont="1" applyFill="1" applyBorder="1" applyAlignment="1" applyProtection="1">
      <alignment horizontal="center"/>
      <protection/>
    </xf>
    <xf numFmtId="0" fontId="7" fillId="0" borderId="81" xfId="0" applyFont="1" applyFill="1" applyBorder="1" applyAlignment="1" applyProtection="1">
      <alignment horizontal="center"/>
      <protection/>
    </xf>
    <xf numFmtId="0" fontId="7" fillId="0" borderId="82" xfId="0" applyFont="1" applyFill="1" applyBorder="1" applyAlignment="1" applyProtection="1">
      <alignment horizontal="center"/>
      <protection/>
    </xf>
    <xf numFmtId="0" fontId="7" fillId="48" borderId="81" xfId="0" applyFont="1" applyFill="1" applyBorder="1" applyAlignment="1" applyProtection="1">
      <alignment horizontal="center"/>
      <protection/>
    </xf>
    <xf numFmtId="3" fontId="7" fillId="0" borderId="80" xfId="0" applyNumberFormat="1" applyFont="1" applyFill="1" applyBorder="1" applyAlignment="1" applyProtection="1">
      <alignment horizontal="center"/>
      <protection/>
    </xf>
    <xf numFmtId="3" fontId="7" fillId="0" borderId="81" xfId="0" applyNumberFormat="1" applyFont="1" applyFill="1" applyBorder="1" applyAlignment="1" applyProtection="1">
      <alignment horizontal="center"/>
      <protection/>
    </xf>
    <xf numFmtId="4" fontId="7" fillId="0" borderId="81" xfId="0" applyNumberFormat="1" applyFont="1" applyFill="1" applyBorder="1" applyAlignment="1" applyProtection="1">
      <alignment horizontal="center"/>
      <protection/>
    </xf>
    <xf numFmtId="0" fontId="45" fillId="0" borderId="83" xfId="94" applyFont="1" applyFill="1" applyBorder="1" applyAlignment="1">
      <alignment horizontal="center" vertical="center" wrapText="1"/>
      <protection/>
    </xf>
    <xf numFmtId="0" fontId="45" fillId="0" borderId="84" xfId="94" applyFont="1" applyFill="1" applyBorder="1" applyAlignment="1">
      <alignment horizontal="center" vertical="center" wrapText="1"/>
      <protection/>
    </xf>
    <xf numFmtId="0" fontId="20" fillId="0" borderId="80" xfId="70" applyFont="1" applyFill="1" applyBorder="1" applyAlignment="1" applyProtection="1">
      <alignment horizontal="center"/>
      <protection/>
    </xf>
    <xf numFmtId="0" fontId="20" fillId="0" borderId="81" xfId="70" applyFont="1" applyFill="1" applyBorder="1" applyAlignment="1" applyProtection="1">
      <alignment horizontal="center"/>
      <protection/>
    </xf>
    <xf numFmtId="0" fontId="20" fillId="0" borderId="82" xfId="70" applyFont="1" applyFill="1" applyBorder="1" applyAlignment="1" applyProtection="1">
      <alignment horizontal="center"/>
      <protection/>
    </xf>
    <xf numFmtId="0" fontId="20" fillId="48" borderId="81" xfId="70" applyFont="1" applyFill="1" applyBorder="1" applyAlignment="1" applyProtection="1">
      <alignment horizontal="center"/>
      <protection/>
    </xf>
    <xf numFmtId="3" fontId="20" fillId="0" borderId="80" xfId="70" applyNumberFormat="1" applyFont="1" applyFill="1" applyBorder="1" applyAlignment="1" applyProtection="1">
      <alignment horizontal="center"/>
      <protection/>
    </xf>
    <xf numFmtId="3" fontId="20" fillId="0" borderId="81" xfId="70" applyNumberFormat="1" applyFont="1" applyFill="1" applyBorder="1" applyAlignment="1" applyProtection="1">
      <alignment horizontal="center"/>
      <protection/>
    </xf>
    <xf numFmtId="4" fontId="20" fillId="0" borderId="81" xfId="70" applyNumberFormat="1" applyFont="1" applyFill="1" applyBorder="1" applyAlignment="1" applyProtection="1">
      <alignment horizontal="center"/>
      <protection/>
    </xf>
    <xf numFmtId="0" fontId="45" fillId="0" borderId="85" xfId="94" applyFont="1" applyFill="1" applyBorder="1" applyAlignment="1">
      <alignment horizontal="center" vertical="center" wrapText="1"/>
      <protection/>
    </xf>
    <xf numFmtId="3" fontId="45" fillId="0" borderId="86" xfId="94" applyNumberFormat="1" applyFont="1" applyFill="1" applyBorder="1" applyAlignment="1">
      <alignment horizontal="center" vertical="center" wrapText="1"/>
      <protection/>
    </xf>
    <xf numFmtId="3" fontId="45" fillId="0" borderId="87" xfId="94" applyNumberFormat="1" applyFont="1" applyFill="1" applyBorder="1" applyAlignment="1">
      <alignment horizontal="center" vertical="center" wrapText="1"/>
      <protection/>
    </xf>
    <xf numFmtId="3" fontId="45" fillId="0" borderId="88" xfId="94" applyNumberFormat="1" applyFont="1" applyFill="1" applyBorder="1" applyAlignment="1">
      <alignment horizontal="center" vertical="center" wrapText="1"/>
      <protection/>
    </xf>
    <xf numFmtId="4" fontId="45" fillId="0" borderId="87" xfId="94" applyNumberFormat="1" applyFont="1" applyFill="1" applyBorder="1" applyAlignment="1">
      <alignment horizontal="center" vertical="center" wrapText="1"/>
      <protection/>
    </xf>
    <xf numFmtId="0" fontId="45" fillId="0" borderId="89" xfId="99" applyFont="1" applyBorder="1" applyAlignment="1">
      <alignment wrapText="1"/>
      <protection/>
    </xf>
    <xf numFmtId="4" fontId="7" fillId="0" borderId="73" xfId="0" applyNumberFormat="1" applyFont="1" applyFill="1" applyBorder="1" applyAlignment="1" applyProtection="1">
      <alignment horizontal="center"/>
      <protection/>
    </xf>
    <xf numFmtId="3" fontId="20" fillId="0" borderId="26" xfId="94" applyNumberFormat="1" applyFont="1" applyFill="1" applyBorder="1" applyAlignment="1">
      <alignment horizontal="center" vertical="center" wrapText="1"/>
      <protection/>
    </xf>
    <xf numFmtId="4" fontId="7" fillId="0" borderId="90" xfId="0" applyNumberFormat="1" applyFont="1" applyFill="1" applyBorder="1" applyAlignment="1" applyProtection="1">
      <alignment horizontal="center"/>
      <protection/>
    </xf>
    <xf numFmtId="3" fontId="20" fillId="0" borderId="21" xfId="94" applyNumberFormat="1" applyFont="1" applyFill="1" applyBorder="1" applyAlignment="1">
      <alignment horizontal="center" vertical="center" wrapText="1"/>
      <protection/>
    </xf>
    <xf numFmtId="3" fontId="45" fillId="0" borderId="91" xfId="94" applyNumberFormat="1" applyFont="1" applyFill="1" applyBorder="1" applyAlignment="1">
      <alignment horizontal="center" vertical="center" wrapText="1"/>
      <protection/>
    </xf>
    <xf numFmtId="3" fontId="45" fillId="0" borderId="92" xfId="94" applyNumberFormat="1" applyFont="1" applyFill="1" applyBorder="1" applyAlignment="1">
      <alignment horizontal="center" vertical="center" wrapText="1"/>
      <protection/>
    </xf>
    <xf numFmtId="3" fontId="45" fillId="0" borderId="93" xfId="94" applyNumberFormat="1" applyFont="1" applyFill="1" applyBorder="1" applyAlignment="1">
      <alignment horizontal="center" vertical="center" wrapText="1"/>
      <protection/>
    </xf>
    <xf numFmtId="3" fontId="45" fillId="0" borderId="39" xfId="94" applyNumberFormat="1" applyFont="1" applyFill="1" applyBorder="1" applyAlignment="1">
      <alignment horizontal="center" vertical="center" wrapText="1"/>
      <protection/>
    </xf>
    <xf numFmtId="3" fontId="45" fillId="0" borderId="63" xfId="94" applyNumberFormat="1" applyFont="1" applyFill="1" applyBorder="1" applyAlignment="1">
      <alignment horizontal="center" vertical="center" wrapText="1"/>
      <protection/>
    </xf>
    <xf numFmtId="4" fontId="45" fillId="0" borderId="63" xfId="94" applyNumberFormat="1" applyFont="1" applyFill="1" applyBorder="1" applyAlignment="1">
      <alignment horizontal="center" vertical="center" wrapText="1"/>
      <protection/>
    </xf>
    <xf numFmtId="4" fontId="51" fillId="0" borderId="0" xfId="99" applyNumberFormat="1" applyFont="1">
      <alignment/>
      <protection/>
    </xf>
    <xf numFmtId="3" fontId="45" fillId="0" borderId="40" xfId="94" applyNumberFormat="1" applyFont="1" applyFill="1" applyBorder="1" applyAlignment="1">
      <alignment horizontal="center" vertical="center" wrapText="1"/>
      <protection/>
    </xf>
    <xf numFmtId="4" fontId="45" fillId="0" borderId="40" xfId="94" applyNumberFormat="1" applyFont="1" applyFill="1" applyBorder="1" applyAlignment="1">
      <alignment horizontal="center" vertical="center" wrapText="1"/>
      <protection/>
    </xf>
    <xf numFmtId="0" fontId="13" fillId="0" borderId="0" xfId="72" applyFont="1" applyFill="1" applyBorder="1" applyAlignment="1">
      <alignment horizontal="right" wrapText="1"/>
      <protection/>
    </xf>
    <xf numFmtId="0" fontId="13" fillId="0" borderId="0" xfId="72" applyFont="1" applyFill="1" applyBorder="1" applyAlignment="1">
      <alignment wrapText="1"/>
      <protection/>
    </xf>
    <xf numFmtId="0" fontId="13" fillId="0" borderId="0" xfId="72" applyFont="1" applyFill="1" applyBorder="1" applyAlignment="1">
      <alignment horizontal="center"/>
      <protection/>
    </xf>
    <xf numFmtId="49" fontId="16" fillId="0" borderId="0" xfId="0" applyNumberFormat="1" applyFont="1" applyFill="1" applyBorder="1" applyAlignment="1">
      <alignment horizontal="left" vertical="center" wrapText="1"/>
    </xf>
    <xf numFmtId="0" fontId="5" fillId="0" borderId="0" xfId="0" applyFont="1" applyFill="1" applyAlignment="1">
      <alignment horizontal="center" vertical="center"/>
    </xf>
    <xf numFmtId="0" fontId="0" fillId="0" borderId="0" xfId="0" applyFont="1" applyBorder="1" applyAlignment="1">
      <alignment horizontal="center"/>
    </xf>
    <xf numFmtId="0" fontId="5" fillId="0" borderId="3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2" xfId="69" applyFont="1" applyFill="1" applyBorder="1" applyAlignment="1">
      <alignment horizontal="center" vertical="center" wrapText="1"/>
      <protection/>
    </xf>
    <xf numFmtId="0" fontId="5" fillId="0" borderId="26" xfId="69" applyFont="1" applyFill="1" applyBorder="1" applyAlignment="1">
      <alignment horizontal="center" vertical="center" wrapText="1"/>
      <protection/>
    </xf>
    <xf numFmtId="0" fontId="5" fillId="0" borderId="36" xfId="69" applyFont="1" applyFill="1" applyBorder="1" applyAlignment="1">
      <alignment horizontal="center" vertical="center" wrapText="1"/>
      <protection/>
    </xf>
    <xf numFmtId="0" fontId="5" fillId="0" borderId="37" xfId="69" applyFont="1" applyFill="1" applyBorder="1" applyAlignment="1">
      <alignment horizontal="center" vertical="center" wrapText="1"/>
      <protection/>
    </xf>
    <xf numFmtId="49" fontId="7" fillId="0" borderId="0" xfId="69" applyNumberFormat="1" applyFont="1" applyFill="1" applyBorder="1" applyAlignment="1">
      <alignment horizontal="left" vertical="center" wrapText="1"/>
      <protection/>
    </xf>
    <xf numFmtId="49" fontId="16" fillId="0" borderId="0" xfId="69" applyNumberFormat="1" applyFont="1" applyFill="1" applyBorder="1" applyAlignment="1">
      <alignment horizontal="left" vertical="center" wrapText="1"/>
      <protection/>
    </xf>
    <xf numFmtId="0" fontId="5" fillId="0" borderId="14" xfId="69" applyFont="1" applyFill="1" applyBorder="1" applyAlignment="1">
      <alignment horizontal="center" vertical="center" wrapText="1"/>
      <protection/>
    </xf>
    <xf numFmtId="0" fontId="5" fillId="0" borderId="25" xfId="69" applyFont="1" applyFill="1" applyBorder="1" applyAlignment="1">
      <alignment horizontal="center" vertical="center" wrapText="1"/>
      <protection/>
    </xf>
    <xf numFmtId="0" fontId="5" fillId="0" borderId="21" xfId="69" applyFont="1" applyFill="1" applyBorder="1" applyAlignment="1">
      <alignment horizontal="center" vertical="center" wrapText="1"/>
      <protection/>
    </xf>
    <xf numFmtId="0" fontId="5" fillId="0" borderId="0" xfId="69" applyFont="1" applyFill="1" applyBorder="1" applyAlignment="1">
      <alignment horizontal="center" vertical="center"/>
      <protection/>
    </xf>
    <xf numFmtId="0" fontId="5" fillId="0" borderId="0" xfId="69" applyFont="1" applyBorder="1" applyAlignment="1">
      <alignment horizontal="center" vertical="center"/>
      <protection/>
    </xf>
    <xf numFmtId="0" fontId="5" fillId="0" borderId="60" xfId="69" applyFont="1" applyFill="1" applyBorder="1" applyAlignment="1">
      <alignment horizontal="center" vertical="center" wrapText="1"/>
      <protection/>
    </xf>
    <xf numFmtId="0" fontId="5" fillId="0" borderId="20" xfId="69" applyFont="1" applyFill="1" applyBorder="1" applyAlignment="1">
      <alignment horizontal="center" vertical="center" wrapText="1"/>
      <protection/>
    </xf>
    <xf numFmtId="0" fontId="5" fillId="0" borderId="19" xfId="69" applyFont="1" applyFill="1" applyBorder="1" applyAlignment="1">
      <alignment horizontal="center" vertical="center" wrapText="1"/>
      <protection/>
    </xf>
    <xf numFmtId="0" fontId="5" fillId="0" borderId="23" xfId="69" applyFont="1" applyFill="1" applyBorder="1" applyAlignment="1">
      <alignment horizontal="center" vertical="center" wrapText="1"/>
      <protection/>
    </xf>
    <xf numFmtId="0" fontId="5" fillId="0" borderId="24" xfId="69" applyFont="1" applyFill="1" applyBorder="1" applyAlignment="1">
      <alignment horizontal="center" vertical="center" wrapText="1"/>
      <protection/>
    </xf>
    <xf numFmtId="0" fontId="8" fillId="0" borderId="0" xfId="69" applyFont="1" applyBorder="1" applyAlignment="1">
      <alignment horizontal="center" vertical="center" wrapText="1"/>
      <protection/>
    </xf>
    <xf numFmtId="0" fontId="0" fillId="0" borderId="0" xfId="69" applyBorder="1" applyAlignment="1">
      <alignment horizontal="center"/>
      <protection/>
    </xf>
    <xf numFmtId="49" fontId="16" fillId="0" borderId="0" xfId="0" applyNumberFormat="1" applyFont="1" applyFill="1" applyAlignment="1">
      <alignment horizontal="left" vertical="center" wrapText="1"/>
    </xf>
    <xf numFmtId="0" fontId="5" fillId="0" borderId="0" xfId="0" applyFont="1" applyFill="1" applyAlignment="1">
      <alignment horizontal="center" vertical="center" wrapText="1"/>
    </xf>
    <xf numFmtId="0" fontId="5" fillId="0" borderId="18" xfId="0" applyFont="1" applyFill="1" applyBorder="1" applyAlignment="1">
      <alignment horizontal="center" vertical="center" wrapText="1"/>
    </xf>
    <xf numFmtId="0" fontId="0" fillId="0" borderId="0" xfId="0" applyFont="1" applyBorder="1" applyAlignment="1">
      <alignment horizontal="center"/>
    </xf>
    <xf numFmtId="0" fontId="5" fillId="0" borderId="17" xfId="0" applyFont="1" applyFill="1" applyBorder="1" applyAlignment="1">
      <alignment horizontal="center" vertical="center" wrapText="1"/>
    </xf>
    <xf numFmtId="49" fontId="16" fillId="0" borderId="0" xfId="0" applyNumberFormat="1" applyFont="1" applyFill="1" applyBorder="1" applyAlignment="1">
      <alignment vertical="center" wrapText="1"/>
    </xf>
    <xf numFmtId="0" fontId="0" fillId="0" borderId="0" xfId="0" applyFont="1" applyBorder="1" applyAlignment="1">
      <alignment horizontal="center" vertical="center"/>
    </xf>
    <xf numFmtId="0" fontId="8" fillId="0" borderId="0" xfId="0" applyFont="1" applyBorder="1" applyAlignment="1">
      <alignment horizontal="center" vertical="center" wrapText="1"/>
    </xf>
    <xf numFmtId="0" fontId="0" fillId="0" borderId="0" xfId="0" applyBorder="1" applyAlignment="1">
      <alignment horizontal="center"/>
    </xf>
    <xf numFmtId="0" fontId="5" fillId="0" borderId="0" xfId="0" applyFont="1" applyFill="1" applyBorder="1" applyAlignment="1">
      <alignment horizontal="center" vertical="center"/>
    </xf>
    <xf numFmtId="0" fontId="9" fillId="0" borderId="36"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9" fillId="0" borderId="20" xfId="0" applyFont="1" applyFill="1" applyBorder="1" applyAlignment="1">
      <alignment horizontal="right" vertical="center" wrapText="1" indent="2"/>
    </xf>
    <xf numFmtId="0" fontId="9" fillId="0" borderId="19" xfId="0" applyFont="1" applyFill="1" applyBorder="1" applyAlignment="1">
      <alignment horizontal="right" vertical="center" wrapText="1" indent="2"/>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0" fillId="0" borderId="14" xfId="0" applyFont="1" applyFill="1" applyBorder="1" applyAlignment="1">
      <alignment horizontal="center" vertical="center" wrapText="1"/>
    </xf>
    <xf numFmtId="3" fontId="0" fillId="0" borderId="14" xfId="111" applyFill="1" applyBorder="1" applyAlignment="1">
      <alignment horizontal="center" vertical="center" wrapText="1"/>
      <protection/>
    </xf>
    <xf numFmtId="3" fontId="0" fillId="0" borderId="25" xfId="111" applyFill="1" applyBorder="1">
      <alignment horizontal="right" vertical="center" wrapText="1" indent="1"/>
      <protection/>
    </xf>
    <xf numFmtId="0" fontId="9" fillId="0" borderId="0" xfId="0" applyFont="1" applyFill="1" applyAlignment="1">
      <alignment horizontal="center" vertical="center"/>
    </xf>
    <xf numFmtId="0" fontId="9" fillId="0" borderId="0" xfId="0" applyFont="1" applyAlignment="1">
      <alignment horizontal="center" vertical="center"/>
    </xf>
    <xf numFmtId="0" fontId="5" fillId="0" borderId="36" xfId="85" applyFont="1" applyFill="1" applyBorder="1" applyAlignment="1">
      <alignment horizontal="center" vertical="center" wrapText="1"/>
      <protection/>
    </xf>
    <xf numFmtId="0" fontId="5" fillId="0" borderId="37" xfId="85" applyFont="1" applyFill="1" applyBorder="1" applyAlignment="1">
      <alignment horizontal="center" vertical="center" wrapText="1"/>
      <protection/>
    </xf>
    <xf numFmtId="0" fontId="5" fillId="0" borderId="60" xfId="85" applyFont="1" applyFill="1" applyBorder="1" applyAlignment="1">
      <alignment horizontal="center" vertical="center" wrapText="1"/>
      <protection/>
    </xf>
    <xf numFmtId="0" fontId="5" fillId="0" borderId="19" xfId="85" applyFont="1" applyFill="1" applyBorder="1" applyAlignment="1">
      <alignment horizontal="center" vertical="center" wrapText="1"/>
      <protection/>
    </xf>
    <xf numFmtId="0" fontId="5" fillId="0" borderId="23" xfId="85" applyFont="1" applyFill="1" applyBorder="1" applyAlignment="1">
      <alignment horizontal="center" vertical="center" wrapText="1"/>
      <protection/>
    </xf>
    <xf numFmtId="0" fontId="0" fillId="0" borderId="17" xfId="85" applyFill="1" applyBorder="1">
      <alignment/>
      <protection/>
    </xf>
    <xf numFmtId="0" fontId="5" fillId="0" borderId="22" xfId="85" applyFont="1" applyFill="1" applyBorder="1" applyAlignment="1">
      <alignment horizontal="center" vertical="center" wrapText="1"/>
      <protection/>
    </xf>
    <xf numFmtId="0" fontId="5" fillId="0" borderId="26" xfId="85" applyFont="1" applyFill="1" applyBorder="1" applyAlignment="1">
      <alignment horizontal="center" vertical="center" wrapText="1"/>
      <protection/>
    </xf>
    <xf numFmtId="0" fontId="5" fillId="0" borderId="94" xfId="85" applyFont="1" applyFill="1" applyBorder="1" applyAlignment="1">
      <alignment horizontal="center" vertical="center" wrapText="1"/>
      <protection/>
    </xf>
    <xf numFmtId="0" fontId="5" fillId="0" borderId="95" xfId="85" applyFont="1" applyFill="1" applyBorder="1" applyAlignment="1">
      <alignment horizontal="center" vertical="center" wrapText="1"/>
      <protection/>
    </xf>
    <xf numFmtId="0" fontId="5" fillId="0" borderId="96" xfId="85" applyFont="1" applyFill="1" applyBorder="1" applyAlignment="1">
      <alignment horizontal="center" vertical="center" wrapText="1"/>
      <protection/>
    </xf>
    <xf numFmtId="0" fontId="5" fillId="0" borderId="0" xfId="85" applyFont="1" applyFill="1" applyBorder="1" applyAlignment="1">
      <alignment horizontal="center" vertical="center"/>
      <protection/>
    </xf>
    <xf numFmtId="0" fontId="0" fillId="0" borderId="0" xfId="85" applyFont="1" applyBorder="1" applyAlignment="1">
      <alignment horizontal="center"/>
      <protection/>
    </xf>
    <xf numFmtId="0" fontId="5" fillId="0" borderId="21" xfId="85" applyFont="1" applyFill="1" applyBorder="1" applyAlignment="1">
      <alignment horizontal="center" vertical="center" wrapText="1"/>
      <protection/>
    </xf>
    <xf numFmtId="0" fontId="5" fillId="0" borderId="24" xfId="85" applyFont="1" applyFill="1" applyBorder="1" applyAlignment="1">
      <alignment horizontal="center" vertical="center" wrapText="1"/>
      <protection/>
    </xf>
    <xf numFmtId="0" fontId="5" fillId="0" borderId="52" xfId="85" applyFont="1" applyFill="1" applyBorder="1" applyAlignment="1">
      <alignment horizontal="center" vertical="center" wrapText="1"/>
      <protection/>
    </xf>
    <xf numFmtId="0" fontId="5" fillId="0" borderId="38" xfId="85" applyFont="1" applyFill="1" applyBorder="1" applyAlignment="1">
      <alignment horizontal="center" vertical="center" wrapText="1"/>
      <protection/>
    </xf>
    <xf numFmtId="0" fontId="5" fillId="0" borderId="17" xfId="85" applyFont="1" applyFill="1" applyBorder="1" applyAlignment="1">
      <alignment horizontal="center" vertical="center" wrapText="1"/>
      <protection/>
    </xf>
    <xf numFmtId="0" fontId="0" fillId="0" borderId="0" xfId="85" applyFont="1" applyBorder="1" applyAlignment="1">
      <alignment horizontal="center"/>
      <protection/>
    </xf>
    <xf numFmtId="0" fontId="5" fillId="0" borderId="0" xfId="0" applyFont="1" applyAlignment="1">
      <alignment horizontal="center" vertical="center"/>
    </xf>
    <xf numFmtId="0" fontId="5" fillId="0" borderId="97"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right" vertical="center" wrapText="1" indent="2"/>
    </xf>
    <xf numFmtId="0" fontId="0" fillId="0" borderId="0" xfId="0" applyFont="1" applyBorder="1" applyAlignment="1">
      <alignment horizontal="right" vertical="center" wrapText="1" indent="1"/>
    </xf>
    <xf numFmtId="3" fontId="0" fillId="0" borderId="0" xfId="113" applyBorder="1">
      <alignment horizontal="right" vertical="center" wrapText="1" indent="1"/>
      <protection/>
    </xf>
    <xf numFmtId="3" fontId="0" fillId="0" borderId="23" xfId="113" applyFill="1" applyBorder="1" applyAlignment="1">
      <alignment horizontal="center" vertical="center" wrapText="1"/>
      <protection/>
    </xf>
    <xf numFmtId="0" fontId="0" fillId="0" borderId="0" xfId="0" applyFont="1" applyFill="1" applyBorder="1" applyAlignment="1">
      <alignment horizontal="center" vertical="center"/>
    </xf>
    <xf numFmtId="0" fontId="13" fillId="0" borderId="0" xfId="89" applyFont="1" applyFill="1" applyBorder="1" applyAlignment="1">
      <alignment horizontal="center" vertical="center" wrapText="1"/>
      <protection/>
    </xf>
    <xf numFmtId="0" fontId="19" fillId="0" borderId="0" xfId="89" applyFont="1" applyFill="1" applyBorder="1" applyAlignment="1">
      <alignment horizontal="center" vertical="center"/>
      <protection/>
    </xf>
    <xf numFmtId="0" fontId="20" fillId="0" borderId="0" xfId="89" applyFont="1" applyFill="1" applyBorder="1" applyAlignment="1">
      <alignment horizontal="left" vertical="center" wrapText="1" indent="1"/>
      <protection/>
    </xf>
    <xf numFmtId="0" fontId="13" fillId="0" borderId="53" xfId="89" applyFont="1" applyBorder="1" applyAlignment="1">
      <alignment horizontal="center" vertical="center" wrapText="1"/>
      <protection/>
    </xf>
    <xf numFmtId="0" fontId="13" fillId="0" borderId="38" xfId="89" applyFont="1" applyBorder="1" applyAlignment="1">
      <alignment horizontal="center" vertical="center" wrapText="1"/>
      <protection/>
    </xf>
    <xf numFmtId="0" fontId="13" fillId="0" borderId="14" xfId="89" applyFont="1" applyBorder="1" applyAlignment="1">
      <alignment horizontal="center" vertical="center" wrapText="1"/>
      <protection/>
    </xf>
    <xf numFmtId="0" fontId="13" fillId="0" borderId="17" xfId="89" applyFont="1" applyBorder="1" applyAlignment="1">
      <alignment horizontal="center" vertical="center" wrapText="1"/>
      <protection/>
    </xf>
    <xf numFmtId="0" fontId="18" fillId="0" borderId="0" xfId="0" applyFont="1" applyFill="1" applyBorder="1" applyAlignment="1">
      <alignment horizontal="center" vertical="center"/>
    </xf>
    <xf numFmtId="0" fontId="13" fillId="0" borderId="44" xfId="89" applyFont="1" applyFill="1" applyBorder="1" applyAlignment="1">
      <alignment horizontal="center" vertical="center" wrapText="1"/>
      <protection/>
    </xf>
    <xf numFmtId="0" fontId="13" fillId="0" borderId="25" xfId="89" applyFont="1" applyBorder="1" applyAlignment="1">
      <alignment horizontal="center" vertical="center" wrapText="1"/>
      <protection/>
    </xf>
    <xf numFmtId="0" fontId="13" fillId="0" borderId="18" xfId="89" applyFont="1" applyBorder="1" applyAlignment="1">
      <alignment horizontal="center" vertical="center" wrapText="1"/>
      <protection/>
    </xf>
    <xf numFmtId="0" fontId="19" fillId="0" borderId="60" xfId="89" applyFont="1" applyFill="1" applyBorder="1" applyAlignment="1">
      <alignment horizontal="center" vertical="center"/>
      <protection/>
    </xf>
    <xf numFmtId="0" fontId="19" fillId="0" borderId="23" xfId="89" applyFont="1" applyFill="1" applyBorder="1" applyAlignment="1">
      <alignment horizontal="center" vertical="center"/>
      <protection/>
    </xf>
    <xf numFmtId="0" fontId="19" fillId="0" borderId="24" xfId="89" applyFont="1" applyFill="1" applyBorder="1" applyAlignment="1">
      <alignment horizontal="center" vertical="center"/>
      <protection/>
    </xf>
    <xf numFmtId="0" fontId="13" fillId="0" borderId="11" xfId="89" applyFont="1" applyBorder="1" applyAlignment="1">
      <alignment horizontal="center" vertical="center" wrapText="1"/>
      <protection/>
    </xf>
    <xf numFmtId="0" fontId="13" fillId="0" borderId="20" xfId="89" applyFont="1" applyBorder="1" applyAlignment="1">
      <alignment horizontal="center" vertical="center" wrapText="1"/>
      <protection/>
    </xf>
    <xf numFmtId="0" fontId="13" fillId="0" borderId="16" xfId="89" applyFont="1" applyBorder="1" applyAlignment="1">
      <alignment horizontal="center" vertical="center" wrapText="1"/>
      <protection/>
    </xf>
    <xf numFmtId="0" fontId="19" fillId="0" borderId="62" xfId="93" applyFont="1" applyBorder="1" applyAlignment="1">
      <alignment horizontal="center" vertical="center" wrapText="1"/>
      <protection/>
    </xf>
    <xf numFmtId="0" fontId="19" fillId="0" borderId="98" xfId="93" applyFont="1" applyBorder="1" applyAlignment="1">
      <alignment horizontal="center" vertical="center" wrapText="1"/>
      <protection/>
    </xf>
    <xf numFmtId="0" fontId="19" fillId="0" borderId="63" xfId="93" applyFont="1" applyBorder="1" applyAlignment="1">
      <alignment horizontal="center" vertical="center" wrapText="1"/>
      <protection/>
    </xf>
    <xf numFmtId="0" fontId="19" fillId="0" borderId="27" xfId="93" applyFont="1" applyBorder="1" applyAlignment="1">
      <alignment horizontal="center" vertical="center"/>
      <protection/>
    </xf>
    <xf numFmtId="0" fontId="19" fillId="0" borderId="41" xfId="93" applyFont="1" applyBorder="1" applyAlignment="1">
      <alignment horizontal="center" vertical="center"/>
      <protection/>
    </xf>
    <xf numFmtId="0" fontId="19" fillId="0" borderId="28" xfId="93" applyFont="1" applyBorder="1" applyAlignment="1">
      <alignment horizontal="center" vertical="center"/>
      <protection/>
    </xf>
    <xf numFmtId="0" fontId="19" fillId="0" borderId="42" xfId="93" applyFont="1" applyBorder="1" applyAlignment="1">
      <alignment horizontal="center" vertical="center"/>
      <protection/>
    </xf>
    <xf numFmtId="0" fontId="19" fillId="0" borderId="61" xfId="93" applyFont="1" applyBorder="1" applyAlignment="1">
      <alignment horizontal="center" vertical="center"/>
      <protection/>
    </xf>
    <xf numFmtId="0" fontId="19" fillId="0" borderId="39" xfId="93" applyFont="1" applyBorder="1" applyAlignment="1">
      <alignment horizontal="center" vertical="center"/>
      <protection/>
    </xf>
    <xf numFmtId="0" fontId="19" fillId="0" borderId="94" xfId="93" applyFont="1" applyBorder="1" applyAlignment="1">
      <alignment horizontal="center" vertical="center"/>
      <protection/>
    </xf>
    <xf numFmtId="0" fontId="19" fillId="0" borderId="60" xfId="93" applyFont="1" applyBorder="1" applyAlignment="1">
      <alignment horizontal="center" vertical="center"/>
      <protection/>
    </xf>
    <xf numFmtId="0" fontId="19" fillId="0" borderId="67" xfId="93" applyFont="1" applyBorder="1" applyAlignment="1">
      <alignment horizontal="center" vertical="center"/>
      <protection/>
    </xf>
    <xf numFmtId="0" fontId="19" fillId="0" borderId="99" xfId="93" applyFont="1" applyBorder="1" applyAlignment="1">
      <alignment horizontal="center" vertical="center"/>
      <protection/>
    </xf>
    <xf numFmtId="0" fontId="19" fillId="0" borderId="68" xfId="93" applyFont="1" applyBorder="1" applyAlignment="1">
      <alignment horizontal="center" vertical="center"/>
      <protection/>
    </xf>
    <xf numFmtId="0" fontId="19" fillId="0" borderId="0" xfId="93" applyFont="1" applyAlignment="1">
      <alignment horizontal="center" vertical="center"/>
      <protection/>
    </xf>
    <xf numFmtId="0" fontId="19" fillId="0" borderId="64" xfId="93" applyFont="1" applyBorder="1" applyAlignment="1">
      <alignment horizontal="center" vertical="center"/>
      <protection/>
    </xf>
    <xf numFmtId="0" fontId="19" fillId="0" borderId="23" xfId="93" applyFont="1" applyBorder="1" applyAlignment="1">
      <alignment horizontal="center" vertical="center"/>
      <protection/>
    </xf>
    <xf numFmtId="0" fontId="19" fillId="0" borderId="24" xfId="93" applyFont="1" applyBorder="1" applyAlignment="1">
      <alignment horizontal="center" vertical="center"/>
      <protection/>
    </xf>
    <xf numFmtId="0" fontId="19" fillId="0" borderId="0" xfId="93" applyFont="1" applyBorder="1" applyAlignment="1">
      <alignment horizontal="center" vertical="center"/>
      <protection/>
    </xf>
    <xf numFmtId="0" fontId="0" fillId="0" borderId="0" xfId="0" applyAlignment="1">
      <alignment horizontal="left" vertical="center"/>
    </xf>
    <xf numFmtId="0" fontId="0" fillId="0" borderId="1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5" fillId="0" borderId="20" xfId="0" applyFont="1" applyFill="1" applyBorder="1" applyAlignment="1">
      <alignment horizontal="right" vertical="center" wrapText="1" indent="2"/>
    </xf>
    <xf numFmtId="0" fontId="5" fillId="0" borderId="19" xfId="0" applyFont="1" applyFill="1" applyBorder="1" applyAlignment="1">
      <alignment horizontal="right" vertical="center" wrapText="1" indent="2"/>
    </xf>
    <xf numFmtId="0" fontId="0" fillId="0" borderId="17" xfId="0" applyFont="1" applyFill="1" applyBorder="1" applyAlignment="1">
      <alignment horizontal="center" vertical="center" wrapText="1"/>
    </xf>
    <xf numFmtId="0" fontId="5" fillId="0" borderId="0" xfId="69" applyFont="1" applyFill="1" applyAlignment="1">
      <alignment horizontal="center" vertical="center"/>
      <protection/>
    </xf>
    <xf numFmtId="0" fontId="5" fillId="0" borderId="0" xfId="0" applyFont="1" applyFill="1" applyBorder="1" applyAlignment="1">
      <alignment horizontal="right" vertical="center" wrapText="1" indent="2"/>
    </xf>
    <xf numFmtId="0" fontId="5" fillId="0" borderId="0" xfId="0" applyFont="1" applyFill="1" applyBorder="1" applyAlignment="1">
      <alignment horizontal="right" vertical="center" wrapText="1" indent="1"/>
    </xf>
    <xf numFmtId="0" fontId="5" fillId="0" borderId="17" xfId="0" applyFont="1" applyFill="1" applyBorder="1" applyAlignment="1">
      <alignment horizontal="right" vertical="center" wrapText="1" indent="2"/>
    </xf>
    <xf numFmtId="0" fontId="8" fillId="0" borderId="22" xfId="0" applyFont="1" applyFill="1" applyBorder="1" applyAlignment="1">
      <alignment horizontal="left" vertical="center" wrapText="1"/>
    </xf>
    <xf numFmtId="0" fontId="8" fillId="0" borderId="3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5" fillId="0" borderId="0" xfId="0" applyFont="1" applyFill="1" applyAlignment="1">
      <alignment horizontal="center"/>
    </xf>
    <xf numFmtId="0" fontId="0" fillId="0" borderId="0" xfId="0" applyFont="1" applyFill="1" applyBorder="1" applyAlignment="1">
      <alignment horizontal="center"/>
    </xf>
    <xf numFmtId="0" fontId="0" fillId="46" borderId="14" xfId="0" applyFont="1" applyFill="1" applyBorder="1" applyAlignment="1">
      <alignment horizontal="center" vertical="center" wrapText="1"/>
    </xf>
    <xf numFmtId="0" fontId="0" fillId="46" borderId="25" xfId="0" applyFont="1" applyFill="1" applyBorder="1" applyAlignment="1">
      <alignment horizontal="center" vertical="center" wrapText="1"/>
    </xf>
    <xf numFmtId="0" fontId="5" fillId="46" borderId="36" xfId="0" applyFont="1" applyFill="1" applyBorder="1" applyAlignment="1">
      <alignment horizontal="center" vertical="center" wrapText="1"/>
    </xf>
    <xf numFmtId="0" fontId="5" fillId="46" borderId="22" xfId="0" applyFont="1" applyFill="1" applyBorder="1" applyAlignment="1">
      <alignment horizontal="center" vertical="center" wrapText="1"/>
    </xf>
    <xf numFmtId="0" fontId="5" fillId="46" borderId="37" xfId="0" applyFont="1" applyFill="1" applyBorder="1" applyAlignment="1">
      <alignment horizontal="center" vertical="center" wrapText="1"/>
    </xf>
    <xf numFmtId="0" fontId="5" fillId="46" borderId="60" xfId="0" applyFont="1" applyFill="1" applyBorder="1" applyAlignment="1">
      <alignment horizontal="center" vertical="center" wrapText="1"/>
    </xf>
    <xf numFmtId="0" fontId="5" fillId="46" borderId="20" xfId="0" applyFont="1" applyFill="1" applyBorder="1" applyAlignment="1">
      <alignment horizontal="center" vertical="center" wrapText="1"/>
    </xf>
    <xf numFmtId="0" fontId="5" fillId="46" borderId="19" xfId="0" applyFont="1" applyFill="1" applyBorder="1" applyAlignment="1">
      <alignment horizontal="right" vertical="center" wrapText="1" indent="2"/>
    </xf>
    <xf numFmtId="0" fontId="0" fillId="0" borderId="0" xfId="0" applyFont="1" applyFill="1" applyBorder="1" applyAlignment="1">
      <alignment horizontal="center" vertical="center" wrapText="1"/>
    </xf>
    <xf numFmtId="0" fontId="5" fillId="46" borderId="23" xfId="0" applyFont="1" applyFill="1" applyBorder="1" applyAlignment="1">
      <alignment horizontal="center" vertical="center" wrapText="1"/>
    </xf>
    <xf numFmtId="0" fontId="5" fillId="46" borderId="24" xfId="0" applyFont="1" applyFill="1" applyBorder="1" applyAlignment="1">
      <alignment horizontal="center" vertical="center" wrapText="1"/>
    </xf>
    <xf numFmtId="0" fontId="5" fillId="46" borderId="14" xfId="0" applyFont="1" applyFill="1" applyBorder="1" applyAlignment="1">
      <alignment horizontal="center" vertical="center" wrapText="1"/>
    </xf>
    <xf numFmtId="0" fontId="5" fillId="46" borderId="17" xfId="0" applyFont="1" applyFill="1" applyBorder="1" applyAlignment="1">
      <alignment horizontal="right" vertical="center" wrapText="1" indent="2"/>
    </xf>
    <xf numFmtId="0" fontId="0" fillId="0" borderId="14" xfId="90" applyFont="1" applyFill="1" applyBorder="1" applyAlignment="1">
      <alignment horizontal="center" vertical="center" wrapText="1"/>
      <protection/>
    </xf>
    <xf numFmtId="3" fontId="0" fillId="0" borderId="14" xfId="112" applyFill="1" applyBorder="1" applyAlignment="1">
      <alignment horizontal="center" vertical="center" wrapText="1"/>
      <protection/>
    </xf>
    <xf numFmtId="0" fontId="0" fillId="0" borderId="17" xfId="90" applyFont="1" applyFill="1" applyBorder="1" applyAlignment="1">
      <alignment horizontal="center" vertical="center" wrapText="1"/>
      <protection/>
    </xf>
    <xf numFmtId="3" fontId="0" fillId="0" borderId="25" xfId="112" applyFill="1" applyBorder="1" applyAlignment="1">
      <alignment horizontal="center" vertical="center" wrapText="1"/>
      <protection/>
    </xf>
    <xf numFmtId="0" fontId="5" fillId="0" borderId="0" xfId="90" applyFont="1" applyAlignment="1">
      <alignment horizontal="center"/>
      <protection/>
    </xf>
    <xf numFmtId="0" fontId="5" fillId="0" borderId="0" xfId="90" applyFont="1" applyFill="1" applyAlignment="1">
      <alignment horizontal="center" vertical="center" wrapText="1"/>
      <protection/>
    </xf>
    <xf numFmtId="0" fontId="0" fillId="0" borderId="0" xfId="90" applyFont="1" applyFill="1" applyBorder="1" applyAlignment="1">
      <alignment horizontal="center"/>
      <protection/>
    </xf>
    <xf numFmtId="0" fontId="5" fillId="0" borderId="36" xfId="90" applyFont="1" applyFill="1" applyBorder="1" applyAlignment="1">
      <alignment horizontal="center" vertical="center" wrapText="1"/>
      <protection/>
    </xf>
    <xf numFmtId="0" fontId="5" fillId="0" borderId="22" xfId="90" applyFont="1" applyFill="1" applyBorder="1" applyAlignment="1">
      <alignment horizontal="center" vertical="center" wrapText="1"/>
      <protection/>
    </xf>
    <xf numFmtId="0" fontId="5" fillId="0" borderId="37" xfId="90" applyFont="1" applyFill="1" applyBorder="1" applyAlignment="1">
      <alignment horizontal="center" vertical="center" wrapText="1"/>
      <protection/>
    </xf>
    <xf numFmtId="0" fontId="5" fillId="0" borderId="60" xfId="90" applyFont="1" applyFill="1" applyBorder="1" applyAlignment="1">
      <alignment horizontal="center" vertical="center" wrapText="1"/>
      <protection/>
    </xf>
    <xf numFmtId="0" fontId="5" fillId="0" borderId="20" xfId="90" applyFont="1" applyFill="1" applyBorder="1" applyAlignment="1">
      <alignment horizontal="right" vertical="center" wrapText="1" indent="2"/>
      <protection/>
    </xf>
    <xf numFmtId="0" fontId="5" fillId="0" borderId="19" xfId="90" applyFont="1" applyFill="1" applyBorder="1" applyAlignment="1">
      <alignment horizontal="right" vertical="center" wrapText="1" indent="2"/>
      <protection/>
    </xf>
    <xf numFmtId="0" fontId="5" fillId="0" borderId="23" xfId="90" applyFont="1" applyFill="1" applyBorder="1" applyAlignment="1">
      <alignment horizontal="center" vertical="center" wrapText="1"/>
      <protection/>
    </xf>
    <xf numFmtId="0" fontId="5" fillId="0" borderId="24" xfId="90" applyFont="1" applyFill="1" applyBorder="1" applyAlignment="1">
      <alignment horizontal="center" vertical="center" wrapText="1"/>
      <protection/>
    </xf>
    <xf numFmtId="0" fontId="5" fillId="0" borderId="14" xfId="90" applyFont="1" applyFill="1" applyBorder="1" applyAlignment="1">
      <alignment horizontal="center" vertical="center" wrapText="1"/>
      <protection/>
    </xf>
    <xf numFmtId="0" fontId="0" fillId="0" borderId="14" xfId="90" applyFont="1" applyFill="1" applyBorder="1" applyAlignment="1">
      <alignment horizontal="right" vertical="center" wrapText="1" indent="2"/>
      <protection/>
    </xf>
    <xf numFmtId="0" fontId="0" fillId="0" borderId="17" xfId="90" applyFont="1" applyFill="1" applyBorder="1" applyAlignment="1">
      <alignment horizontal="right" vertical="center" wrapText="1" indent="2"/>
      <protection/>
    </xf>
    <xf numFmtId="0" fontId="5" fillId="0" borderId="0" xfId="90" applyFont="1" applyFill="1" applyAlignment="1">
      <alignment horizontal="center" vertical="center"/>
      <protection/>
    </xf>
    <xf numFmtId="0" fontId="0" fillId="0" borderId="0" xfId="90" applyFont="1" applyBorder="1" applyAlignment="1">
      <alignment horizontal="center"/>
      <protection/>
    </xf>
    <xf numFmtId="3" fontId="0" fillId="0" borderId="18" xfId="112" applyFill="1" applyBorder="1" applyAlignment="1">
      <alignment horizontal="center" vertical="center" wrapText="1"/>
      <protection/>
    </xf>
    <xf numFmtId="0" fontId="0" fillId="0" borderId="25" xfId="90" applyFont="1" applyFill="1" applyBorder="1" applyAlignment="1">
      <alignment horizontal="center" vertical="center" wrapText="1"/>
      <protection/>
    </xf>
    <xf numFmtId="0" fontId="0" fillId="0" borderId="14" xfId="90" applyFont="1" applyFill="1" applyBorder="1" applyAlignment="1">
      <alignment horizontal="center" vertical="center"/>
      <protection/>
    </xf>
    <xf numFmtId="3" fontId="0" fillId="0" borderId="14" xfId="112" applyFill="1" applyBorder="1">
      <alignment horizontal="right" vertical="center" wrapText="1" indent="1"/>
      <protection/>
    </xf>
    <xf numFmtId="49" fontId="16" fillId="0" borderId="0" xfId="90" applyNumberFormat="1" applyFont="1" applyFill="1" applyAlignment="1">
      <alignment horizontal="center" vertical="center" wrapText="1"/>
      <protection/>
    </xf>
    <xf numFmtId="0" fontId="18" fillId="0" borderId="0" xfId="90" applyFont="1" applyFill="1" applyBorder="1" applyAlignment="1">
      <alignment horizontal="center" vertical="center"/>
      <protection/>
    </xf>
    <xf numFmtId="0" fontId="5" fillId="0" borderId="0" xfId="90" applyFont="1" applyFill="1" applyBorder="1" applyAlignment="1">
      <alignment horizontal="center" vertical="center"/>
      <protection/>
    </xf>
    <xf numFmtId="49" fontId="0" fillId="0" borderId="14" xfId="90" applyNumberFormat="1" applyFont="1" applyFill="1" applyBorder="1" applyAlignment="1">
      <alignment horizontal="center" vertical="center" wrapText="1"/>
      <protection/>
    </xf>
    <xf numFmtId="0" fontId="8" fillId="0" borderId="3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5" fillId="0" borderId="0" xfId="0" applyFont="1" applyFill="1" applyBorder="1" applyAlignment="1">
      <alignment horizontal="center" vertical="center" wrapText="1"/>
    </xf>
    <xf numFmtId="3" fontId="5" fillId="0" borderId="0" xfId="115" applyFont="1" applyFill="1" applyBorder="1" applyAlignment="1">
      <alignment horizontal="center" vertical="center" wrapText="1"/>
      <protection/>
    </xf>
    <xf numFmtId="0" fontId="41" fillId="0" borderId="20" xfId="99" applyFont="1" applyFill="1" applyBorder="1" applyAlignment="1">
      <alignment horizontal="center" vertical="center" textRotation="90" wrapText="1"/>
      <protection/>
    </xf>
    <xf numFmtId="0" fontId="41" fillId="0" borderId="19" xfId="99" applyFont="1" applyFill="1" applyBorder="1" applyAlignment="1">
      <alignment horizontal="center" vertical="center" textRotation="90" wrapText="1"/>
      <protection/>
    </xf>
    <xf numFmtId="0" fontId="41" fillId="0" borderId="14" xfId="99" applyFont="1" applyFill="1" applyBorder="1" applyAlignment="1">
      <alignment horizontal="center" vertical="center" textRotation="90" wrapText="1"/>
      <protection/>
    </xf>
    <xf numFmtId="0" fontId="41" fillId="0" borderId="17" xfId="99" applyFont="1" applyFill="1" applyBorder="1" applyAlignment="1">
      <alignment horizontal="center" vertical="center" textRotation="90" wrapText="1"/>
      <protection/>
    </xf>
    <xf numFmtId="0" fontId="43" fillId="0" borderId="17" xfId="99" applyFont="1" applyFill="1" applyBorder="1" applyAlignment="1">
      <alignment horizontal="center" vertical="center" textRotation="90" wrapText="1"/>
      <protection/>
    </xf>
    <xf numFmtId="0" fontId="5" fillId="0" borderId="70" xfId="99" applyFont="1" applyBorder="1" applyAlignment="1">
      <alignment horizontal="center" wrapText="1"/>
      <protection/>
    </xf>
    <xf numFmtId="0" fontId="5" fillId="0" borderId="47" xfId="99" applyFont="1" applyBorder="1" applyAlignment="1">
      <alignment horizontal="center" wrapText="1"/>
      <protection/>
    </xf>
    <xf numFmtId="0" fontId="5" fillId="0" borderId="66" xfId="99" applyFont="1" applyBorder="1" applyAlignment="1">
      <alignment horizontal="center" wrapText="1"/>
      <protection/>
    </xf>
    <xf numFmtId="0" fontId="41" fillId="0" borderId="89" xfId="99" applyFont="1" applyBorder="1" applyAlignment="1">
      <alignment horizontal="center" wrapText="1"/>
      <protection/>
    </xf>
    <xf numFmtId="0" fontId="41" fillId="0" borderId="36" xfId="99" applyFont="1" applyBorder="1" applyAlignment="1">
      <alignment horizontal="center" vertical="center" wrapText="1"/>
      <protection/>
    </xf>
    <xf numFmtId="0" fontId="41" fillId="0" borderId="22" xfId="99" applyFont="1" applyBorder="1" applyAlignment="1">
      <alignment horizontal="center" vertical="center" wrapText="1"/>
      <protection/>
    </xf>
    <xf numFmtId="0" fontId="41" fillId="0" borderId="37" xfId="99" applyFont="1" applyBorder="1" applyAlignment="1">
      <alignment horizontal="center" vertical="center" wrapText="1"/>
      <protection/>
    </xf>
    <xf numFmtId="0" fontId="41" fillId="0" borderId="60" xfId="99" applyFont="1" applyFill="1" applyBorder="1" applyAlignment="1">
      <alignment horizontal="center" vertical="center"/>
      <protection/>
    </xf>
    <xf numFmtId="0" fontId="41" fillId="0" borderId="23" xfId="99" applyFont="1" applyFill="1" applyBorder="1" applyAlignment="1">
      <alignment horizontal="center" vertical="center"/>
      <protection/>
    </xf>
    <xf numFmtId="0" fontId="42" fillId="0" borderId="0" xfId="99" applyFont="1" applyBorder="1" applyAlignment="1">
      <alignment horizontal="center" textRotation="90" wrapText="1"/>
      <protection/>
    </xf>
    <xf numFmtId="0" fontId="41" fillId="0" borderId="17" xfId="99" applyFont="1" applyFill="1" applyBorder="1" applyAlignment="1">
      <alignment horizontal="center" vertical="center" wrapText="1"/>
      <protection/>
    </xf>
    <xf numFmtId="0" fontId="41" fillId="0" borderId="97" xfId="99" applyFont="1" applyFill="1" applyBorder="1" applyAlignment="1">
      <alignment horizontal="center" vertical="center" textRotation="90" wrapText="1"/>
      <protection/>
    </xf>
    <xf numFmtId="0" fontId="41" fillId="0" borderId="100" xfId="99" applyFont="1" applyFill="1" applyBorder="1" applyAlignment="1">
      <alignment horizontal="center" vertical="center" textRotation="90" wrapText="1"/>
      <protection/>
    </xf>
    <xf numFmtId="0" fontId="41" fillId="0" borderId="42" xfId="99" applyFont="1" applyFill="1" applyBorder="1" applyAlignment="1">
      <alignment horizontal="center" vertical="center" textRotation="90" wrapText="1"/>
      <protection/>
    </xf>
    <xf numFmtId="3" fontId="41" fillId="0" borderId="101" xfId="99" applyNumberFormat="1" applyFont="1" applyFill="1" applyBorder="1" applyAlignment="1">
      <alignment horizontal="center" textRotation="90" wrapText="1"/>
      <protection/>
    </xf>
    <xf numFmtId="3" fontId="41" fillId="0" borderId="102" xfId="99" applyNumberFormat="1" applyFont="1" applyFill="1" applyBorder="1" applyAlignment="1">
      <alignment horizontal="center" textRotation="90" wrapText="1"/>
      <protection/>
    </xf>
    <xf numFmtId="3" fontId="41" fillId="0" borderId="103" xfId="99" applyNumberFormat="1" applyFont="1" applyFill="1" applyBorder="1" applyAlignment="1">
      <alignment horizontal="center" textRotation="90" wrapText="1"/>
      <protection/>
    </xf>
    <xf numFmtId="3" fontId="41" fillId="0" borderId="104" xfId="99" applyNumberFormat="1" applyFont="1" applyFill="1" applyBorder="1" applyAlignment="1">
      <alignment horizontal="left" textRotation="90" wrapText="1"/>
      <protection/>
    </xf>
    <xf numFmtId="3" fontId="41" fillId="0" borderId="47" xfId="99" applyNumberFormat="1" applyFont="1" applyFill="1" applyBorder="1" applyAlignment="1">
      <alignment horizontal="left" textRotation="90" wrapText="1"/>
      <protection/>
    </xf>
    <xf numFmtId="3" fontId="41" fillId="0" borderId="41" xfId="99" applyNumberFormat="1" applyFont="1" applyFill="1" applyBorder="1" applyAlignment="1">
      <alignment horizontal="left" textRotation="90" wrapText="1"/>
      <protection/>
    </xf>
    <xf numFmtId="3" fontId="43" fillId="0" borderId="105" xfId="99" applyNumberFormat="1" applyFont="1" applyFill="1" applyBorder="1" applyAlignment="1">
      <alignment horizontal="center" textRotation="90" wrapText="1"/>
      <protection/>
    </xf>
    <xf numFmtId="3" fontId="43" fillId="0" borderId="14" xfId="99" applyNumberFormat="1" applyFont="1" applyFill="1" applyBorder="1" applyAlignment="1">
      <alignment horizontal="center" textRotation="90" wrapText="1"/>
      <protection/>
    </xf>
    <xf numFmtId="3" fontId="43" fillId="0" borderId="17" xfId="99" applyNumberFormat="1" applyFont="1" applyFill="1" applyBorder="1" applyAlignment="1">
      <alignment horizontal="center" textRotation="90" wrapText="1"/>
      <protection/>
    </xf>
    <xf numFmtId="0" fontId="8" fillId="0" borderId="106" xfId="99" applyFont="1" applyBorder="1" applyAlignment="1">
      <alignment horizontal="center" vertical="center" wrapText="1"/>
      <protection/>
    </xf>
    <xf numFmtId="0" fontId="8" fillId="0" borderId="78" xfId="99" applyFont="1" applyBorder="1" applyAlignment="1">
      <alignment horizontal="center" vertical="center" wrapText="1"/>
      <protection/>
    </xf>
    <xf numFmtId="0" fontId="8" fillId="0" borderId="107" xfId="99" applyFont="1" applyBorder="1" applyAlignment="1">
      <alignment horizontal="center" vertical="center" wrapText="1"/>
      <protection/>
    </xf>
    <xf numFmtId="0" fontId="41" fillId="0" borderId="108" xfId="99" applyFont="1" applyFill="1" applyBorder="1" applyAlignment="1">
      <alignment horizontal="center" vertical="center" wrapText="1"/>
      <protection/>
    </xf>
    <xf numFmtId="0" fontId="41" fillId="0" borderId="105" xfId="99" applyFont="1" applyFill="1" applyBorder="1" applyAlignment="1">
      <alignment horizontal="center" vertical="center" wrapText="1"/>
      <protection/>
    </xf>
    <xf numFmtId="0" fontId="41" fillId="0" borderId="109" xfId="99" applyFont="1" applyFill="1" applyBorder="1" applyAlignment="1">
      <alignment horizontal="center" vertical="center" wrapText="1"/>
      <protection/>
    </xf>
    <xf numFmtId="0" fontId="41" fillId="0" borderId="110" xfId="99" applyFont="1" applyFill="1" applyBorder="1" applyAlignment="1">
      <alignment horizontal="center" vertical="center" textRotation="90" wrapText="1"/>
      <protection/>
    </xf>
    <xf numFmtId="0" fontId="41" fillId="0" borderId="111" xfId="99" applyFont="1" applyFill="1" applyBorder="1" applyAlignment="1">
      <alignment horizontal="center" vertical="center" textRotation="90" wrapText="1"/>
      <protection/>
    </xf>
    <xf numFmtId="0" fontId="41" fillId="0" borderId="105" xfId="99" applyFont="1" applyFill="1" applyBorder="1" applyAlignment="1">
      <alignment horizontal="center" textRotation="90" wrapText="1"/>
      <protection/>
    </xf>
    <xf numFmtId="0" fontId="41" fillId="0" borderId="14" xfId="99" applyFont="1" applyFill="1" applyBorder="1" applyAlignment="1">
      <alignment horizontal="center" textRotation="90" wrapText="1"/>
      <protection/>
    </xf>
    <xf numFmtId="0" fontId="41" fillId="0" borderId="17" xfId="99" applyFont="1" applyFill="1" applyBorder="1" applyAlignment="1">
      <alignment horizontal="center" textRotation="90" wrapText="1"/>
      <protection/>
    </xf>
    <xf numFmtId="0" fontId="41" fillId="0" borderId="112" xfId="99" applyFont="1" applyFill="1" applyBorder="1" applyAlignment="1">
      <alignment horizontal="center" vertical="center" textRotation="90" wrapText="1"/>
      <protection/>
    </xf>
    <xf numFmtId="0" fontId="41" fillId="0" borderId="113" xfId="99" applyFont="1" applyFill="1" applyBorder="1" applyAlignment="1">
      <alignment horizontal="center" vertical="center" textRotation="90" wrapText="1"/>
      <protection/>
    </xf>
    <xf numFmtId="0" fontId="41" fillId="0" borderId="14" xfId="99" applyFont="1" applyFill="1" applyBorder="1" applyAlignment="1">
      <alignment horizontal="center" vertical="center" wrapText="1"/>
      <protection/>
    </xf>
    <xf numFmtId="0" fontId="41" fillId="0" borderId="110" xfId="99" applyFont="1" applyFill="1" applyBorder="1" applyAlignment="1">
      <alignment horizontal="center" vertical="center" wrapText="1"/>
      <protection/>
    </xf>
    <xf numFmtId="0" fontId="43" fillId="0" borderId="112" xfId="99" applyFont="1" applyFill="1" applyBorder="1" applyAlignment="1">
      <alignment horizontal="center" vertical="center" textRotation="90" wrapText="1"/>
      <protection/>
    </xf>
    <xf numFmtId="0" fontId="43" fillId="0" borderId="113" xfId="99" applyFont="1" applyFill="1" applyBorder="1" applyAlignment="1">
      <alignment horizontal="center" vertical="center" textRotation="90" wrapText="1"/>
      <protection/>
    </xf>
    <xf numFmtId="0" fontId="43" fillId="0" borderId="14" xfId="99" applyFont="1" applyFill="1" applyBorder="1" applyAlignment="1">
      <alignment horizontal="center" vertical="center"/>
      <protection/>
    </xf>
    <xf numFmtId="0" fontId="43" fillId="0" borderId="110" xfId="99" applyFont="1" applyFill="1" applyBorder="1" applyAlignment="1">
      <alignment horizontal="center" vertical="center"/>
      <protection/>
    </xf>
    <xf numFmtId="0" fontId="19" fillId="0" borderId="0" xfId="99" applyFont="1" applyBorder="1" applyAlignment="1">
      <alignment horizontal="center" wrapText="1"/>
      <protection/>
    </xf>
    <xf numFmtId="0" fontId="43" fillId="0" borderId="108" xfId="99" applyFont="1" applyFill="1" applyBorder="1" applyAlignment="1">
      <alignment horizontal="center" vertical="center" wrapText="1"/>
      <protection/>
    </xf>
    <xf numFmtId="0" fontId="43" fillId="0" borderId="105" xfId="99" applyFont="1" applyFill="1" applyBorder="1" applyAlignment="1">
      <alignment horizontal="center" vertical="center" wrapText="1"/>
      <protection/>
    </xf>
    <xf numFmtId="0" fontId="43" fillId="0" borderId="109" xfId="99" applyFont="1" applyFill="1" applyBorder="1" applyAlignment="1">
      <alignment horizontal="center" vertical="center" wrapText="1"/>
      <protection/>
    </xf>
    <xf numFmtId="0" fontId="41" fillId="0" borderId="109" xfId="99" applyFont="1" applyFill="1" applyBorder="1" applyAlignment="1">
      <alignment horizontal="center" textRotation="90" wrapText="1"/>
      <protection/>
    </xf>
    <xf numFmtId="0" fontId="41" fillId="0" borderId="110" xfId="99" applyFont="1" applyFill="1" applyBorder="1" applyAlignment="1">
      <alignment horizontal="center" textRotation="90" wrapText="1"/>
      <protection/>
    </xf>
    <xf numFmtId="0" fontId="41" fillId="0" borderId="111" xfId="99" applyFont="1" applyFill="1" applyBorder="1" applyAlignment="1">
      <alignment horizontal="center" textRotation="90" wrapText="1"/>
      <protection/>
    </xf>
    <xf numFmtId="0" fontId="43" fillId="0" borderId="14" xfId="99" applyFont="1" applyFill="1" applyBorder="1" applyAlignment="1">
      <alignment horizontal="center" vertical="center" wrapText="1"/>
      <protection/>
    </xf>
    <xf numFmtId="0" fontId="43" fillId="0" borderId="110" xfId="99" applyFont="1" applyFill="1" applyBorder="1" applyAlignment="1">
      <alignment horizontal="center" vertical="center" wrapText="1"/>
      <protection/>
    </xf>
    <xf numFmtId="0" fontId="43" fillId="0" borderId="110" xfId="99" applyFont="1" applyFill="1" applyBorder="1" applyAlignment="1">
      <alignment horizontal="center" vertical="center" textRotation="90" wrapText="1"/>
      <protection/>
    </xf>
    <xf numFmtId="0" fontId="43" fillId="0" borderId="111" xfId="99" applyFont="1" applyFill="1" applyBorder="1" applyAlignment="1">
      <alignment horizontal="center" vertical="center" textRotation="90" wrapText="1"/>
      <protection/>
    </xf>
    <xf numFmtId="0" fontId="43" fillId="48" borderId="27" xfId="99" applyFont="1" applyFill="1" applyBorder="1" applyAlignment="1">
      <alignment horizontal="center" vertical="center" textRotation="90" wrapText="1"/>
      <protection/>
    </xf>
    <xf numFmtId="0" fontId="43" fillId="48" borderId="47" xfId="99" applyFont="1" applyFill="1" applyBorder="1" applyAlignment="1">
      <alignment horizontal="center" vertical="center" textRotation="90" wrapText="1"/>
      <protection/>
    </xf>
    <xf numFmtId="0" fontId="43" fillId="48" borderId="41" xfId="99" applyFont="1" applyFill="1" applyBorder="1" applyAlignment="1">
      <alignment horizontal="center" vertical="center" textRotation="90" wrapText="1"/>
      <protection/>
    </xf>
    <xf numFmtId="0" fontId="43" fillId="0" borderId="14" xfId="99" applyFont="1" applyFill="1" applyBorder="1" applyAlignment="1">
      <alignment horizontal="center" vertical="center" textRotation="90" wrapText="1"/>
      <protection/>
    </xf>
    <xf numFmtId="0" fontId="43" fillId="0" borderId="27" xfId="99" applyFont="1" applyFill="1" applyBorder="1" applyAlignment="1">
      <alignment horizontal="center" vertical="center" textRotation="90" wrapText="1"/>
      <protection/>
    </xf>
    <xf numFmtId="0" fontId="43" fillId="0" borderId="47" xfId="99" applyFont="1" applyFill="1" applyBorder="1" applyAlignment="1">
      <alignment horizontal="center" vertical="center" textRotation="90" wrapText="1"/>
      <protection/>
    </xf>
    <xf numFmtId="0" fontId="43" fillId="0" borderId="41" xfId="99" applyFont="1" applyFill="1" applyBorder="1" applyAlignment="1">
      <alignment horizontal="center" vertical="center" textRotation="90" wrapText="1"/>
      <protection/>
    </xf>
    <xf numFmtId="0" fontId="41" fillId="0" borderId="27" xfId="99" applyFont="1" applyFill="1" applyBorder="1" applyAlignment="1">
      <alignment horizontal="left" textRotation="90" wrapText="1"/>
      <protection/>
    </xf>
    <xf numFmtId="0" fontId="41" fillId="0" borderId="47" xfId="99" applyFont="1" applyFill="1" applyBorder="1" applyAlignment="1">
      <alignment horizontal="left" textRotation="90" wrapText="1"/>
      <protection/>
    </xf>
    <xf numFmtId="0" fontId="41" fillId="0" borderId="41" xfId="99" applyFont="1" applyFill="1" applyBorder="1" applyAlignment="1">
      <alignment horizontal="left" textRotation="90" wrapText="1"/>
      <protection/>
    </xf>
    <xf numFmtId="1" fontId="41" fillId="0" borderId="110" xfId="99" applyNumberFormat="1" applyFont="1" applyFill="1" applyBorder="1" applyAlignment="1">
      <alignment horizontal="center" vertical="center" textRotation="90" wrapText="1"/>
      <protection/>
    </xf>
    <xf numFmtId="1" fontId="41" fillId="0" borderId="111" xfId="99" applyNumberFormat="1" applyFont="1" applyFill="1" applyBorder="1" applyAlignment="1">
      <alignment horizontal="center" vertical="center" textRotation="90" wrapText="1"/>
      <protection/>
    </xf>
    <xf numFmtId="0" fontId="8" fillId="0" borderId="36" xfId="99" applyFont="1" applyBorder="1" applyAlignment="1">
      <alignment horizontal="center" vertical="center" wrapText="1"/>
      <protection/>
    </xf>
    <xf numFmtId="0" fontId="8" fillId="0" borderId="22" xfId="99" applyFont="1" applyBorder="1" applyAlignment="1">
      <alignment horizontal="center" vertical="center" wrapText="1"/>
      <protection/>
    </xf>
    <xf numFmtId="0" fontId="8" fillId="0" borderId="37" xfId="99" applyFont="1" applyBorder="1" applyAlignment="1">
      <alignment horizontal="center" vertical="center" wrapText="1"/>
      <protection/>
    </xf>
    <xf numFmtId="0" fontId="41" fillId="0" borderId="60" xfId="99" applyFont="1" applyFill="1" applyBorder="1" applyAlignment="1">
      <alignment horizontal="center" vertical="center" wrapText="1"/>
      <protection/>
    </xf>
    <xf numFmtId="0" fontId="41" fillId="0" borderId="23" xfId="99" applyFont="1" applyFill="1" applyBorder="1" applyAlignment="1">
      <alignment horizontal="center" vertical="center" wrapText="1"/>
      <protection/>
    </xf>
    <xf numFmtId="0" fontId="43" fillId="0" borderId="23" xfId="99" applyFont="1" applyFill="1" applyBorder="1" applyAlignment="1">
      <alignment horizontal="center" vertical="center" wrapText="1"/>
      <protection/>
    </xf>
    <xf numFmtId="0" fontId="13" fillId="0" borderId="0" xfId="73" applyFont="1" applyFill="1" applyBorder="1" applyAlignment="1">
      <alignment horizontal="right" wrapText="1"/>
      <protection/>
    </xf>
    <xf numFmtId="0" fontId="13" fillId="0" borderId="0" xfId="73" applyFont="1" applyFill="1" applyBorder="1" applyAlignment="1">
      <alignment wrapText="1"/>
      <protection/>
    </xf>
    <xf numFmtId="0" fontId="13" fillId="0" borderId="0" xfId="73" applyFont="1" applyFill="1" applyBorder="1" applyAlignment="1">
      <alignment horizontal="center"/>
      <protection/>
    </xf>
  </cellXfs>
  <cellStyles count="12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 zvýraznenie1" xfId="21"/>
    <cellStyle name="20 % - zvýraznenie2" xfId="22"/>
    <cellStyle name="20 % - zvýraznenie3" xfId="23"/>
    <cellStyle name="20 % - zvýraznenie4" xfId="24"/>
    <cellStyle name="20 % - zvýraznenie5" xfId="25"/>
    <cellStyle name="20 % - zvýraznenie6" xfId="26"/>
    <cellStyle name="40 % – Zvýraznění1" xfId="27"/>
    <cellStyle name="40 % – Zvýraznění2" xfId="28"/>
    <cellStyle name="40 % – Zvýraznění3" xfId="29"/>
    <cellStyle name="40 % – Zvýraznění4" xfId="30"/>
    <cellStyle name="40 % – Zvýraznění5" xfId="31"/>
    <cellStyle name="40 % – Zvýraznění6" xfId="32"/>
    <cellStyle name="40 % - zvýraznenie1" xfId="33"/>
    <cellStyle name="40 % - zvýraznenie2" xfId="34"/>
    <cellStyle name="40 % - zvýraznenie3" xfId="35"/>
    <cellStyle name="40 % - zvýraznenie4" xfId="36"/>
    <cellStyle name="40 % - zvýraznenie5" xfId="37"/>
    <cellStyle name="40 % - zvýraznenie6" xfId="38"/>
    <cellStyle name="60 % – Zvýraznění1" xfId="39"/>
    <cellStyle name="60 % – Zvýraznění2" xfId="40"/>
    <cellStyle name="60 % – Zvýraznění3" xfId="41"/>
    <cellStyle name="60 % – Zvýraznění4" xfId="42"/>
    <cellStyle name="60 % – Zvýraznění5" xfId="43"/>
    <cellStyle name="60 % – Zvýraznění6" xfId="44"/>
    <cellStyle name="60 % - zvýraznenie1" xfId="45"/>
    <cellStyle name="60 % - zvýraznenie2" xfId="46"/>
    <cellStyle name="60 % - zvýraznenie3" xfId="47"/>
    <cellStyle name="60 % - zvýraznenie4" xfId="48"/>
    <cellStyle name="60 % - zvýraznenie5" xfId="49"/>
    <cellStyle name="60 % - zvýraznenie6" xfId="50"/>
    <cellStyle name="Celkem" xfId="51"/>
    <cellStyle name="Comma" xfId="52"/>
    <cellStyle name="Comma [0]" xfId="53"/>
    <cellStyle name="Dobrá" xfId="54"/>
    <cellStyle name="Hyperlink" xfId="55"/>
    <cellStyle name="Chybně" xfId="56"/>
    <cellStyle name="Kontrolná bunka" xfId="57"/>
    <cellStyle name="Kontrolní buňka" xfId="58"/>
    <cellStyle name="Currency" xfId="59"/>
    <cellStyle name="Currency [0]" xfId="60"/>
    <cellStyle name="Nadpis 1" xfId="61"/>
    <cellStyle name="Nadpis 2" xfId="62"/>
    <cellStyle name="Nadpis 3" xfId="63"/>
    <cellStyle name="Nadpis 4" xfId="64"/>
    <cellStyle name="Název" xfId="65"/>
    <cellStyle name="názvy zar.hore" xfId="66"/>
    <cellStyle name="Neutrálna" xfId="67"/>
    <cellStyle name="Neutrální" xfId="68"/>
    <cellStyle name="Normálna 2" xfId="69"/>
    <cellStyle name="Normálna 3" xfId="70"/>
    <cellStyle name="Normálna 4" xfId="71"/>
    <cellStyle name="Normálna_19.Osobit.TČ-I. HL. 2" xfId="72"/>
    <cellStyle name="Normálna_20.Osobit.TČ-II.HL." xfId="73"/>
    <cellStyle name="Normálna_21.Osobit.TČ-III. HL." xfId="74"/>
    <cellStyle name="Normálna_22.Osobit.TČ-IV. HL." xfId="75"/>
    <cellStyle name="Normálna_23.Osobit.TČ-VIII.HL." xfId="76"/>
    <cellStyle name="Normálna_24.Osobit.TČ-IX.HL." xfId="77"/>
    <cellStyle name="Normálna_25.Osobit.TČ-III. HLAVA" xfId="78"/>
    <cellStyle name="Normálna_32.PR-týranie osoby" xfId="79"/>
    <cellStyle name="Normálna_32.PR-týranie osoby_1" xfId="80"/>
    <cellStyle name="Normálna_35.Upustenie od potrest (2)" xfId="81"/>
    <cellStyle name="Normálna_36.Oslobodenie" xfId="82"/>
    <cellStyle name="Normálna_37.Oslobodenie(2)" xfId="83"/>
    <cellStyle name="Normálna_44.Ochran.opatrenia" xfId="84"/>
    <cellStyle name="normálne 2" xfId="85"/>
    <cellStyle name="normálne 2 2" xfId="86"/>
    <cellStyle name="normálne 2_Občianskopr. veci  2014" xfId="87"/>
    <cellStyle name="normálne 3" xfId="88"/>
    <cellStyle name="normálne 3_Trestná agenda 2013" xfId="89"/>
    <cellStyle name="normálne 4" xfId="90"/>
    <cellStyle name="normálne 4 2" xfId="91"/>
    <cellStyle name="normálne 4_Občianskopr. veci  2014" xfId="92"/>
    <cellStyle name="normálne 5" xfId="93"/>
    <cellStyle name="normálne_Mediácie 2011" xfId="94"/>
    <cellStyle name="normálne_Probácie 2011" xfId="95"/>
    <cellStyle name="normální_08.Počet odsúd. a trestoch" xfId="96"/>
    <cellStyle name="normální_48.Rýchlosť konania " xfId="97"/>
    <cellStyle name="normální_List1" xfId="98"/>
    <cellStyle name="normální_PAM_2012fin" xfId="99"/>
    <cellStyle name="Percent" xfId="100"/>
    <cellStyle name="Followed Hyperlink" xfId="101"/>
    <cellStyle name="Poznámka" xfId="102"/>
    <cellStyle name="Prepojená bunka" xfId="103"/>
    <cellStyle name="Propojená buňka" xfId="104"/>
    <cellStyle name="Spolu" xfId="105"/>
    <cellStyle name="Správně" xfId="106"/>
    <cellStyle name="Štýl 1" xfId="107"/>
    <cellStyle name="Text upozornění" xfId="108"/>
    <cellStyle name="Text upozornenia" xfId="109"/>
    <cellStyle name="Titul" xfId="110"/>
    <cellStyle name="vpravo_1" xfId="111"/>
    <cellStyle name="vpravo_1 2" xfId="112"/>
    <cellStyle name="vpravo_1_01Roc2012-TREST_final" xfId="113"/>
    <cellStyle name="vpravo_1_48.Rýchlosť konania" xfId="114"/>
    <cellStyle name="vpravo_1_Trestná agenda 2013" xfId="115"/>
    <cellStyle name="Vstup" xfId="116"/>
    <cellStyle name="Výpočet" xfId="117"/>
    <cellStyle name="Výstup" xfId="118"/>
    <cellStyle name="Vysvětlující text" xfId="119"/>
    <cellStyle name="Vysvetľujúci text" xfId="120"/>
    <cellStyle name="Zlá" xfId="121"/>
    <cellStyle name="Zvýraznění 1" xfId="122"/>
    <cellStyle name="Zvýraznění 2" xfId="123"/>
    <cellStyle name="Zvýraznění 3" xfId="124"/>
    <cellStyle name="Zvýraznění 4" xfId="125"/>
    <cellStyle name="Zvýraznění 5" xfId="126"/>
    <cellStyle name="Zvýraznění 6" xfId="127"/>
    <cellStyle name="Zvýraznenie1" xfId="128"/>
    <cellStyle name="Zvýraznenie2" xfId="129"/>
    <cellStyle name="Zvýraznenie3" xfId="130"/>
    <cellStyle name="Zvýraznenie4" xfId="131"/>
    <cellStyle name="Zvýraznenie5" xfId="132"/>
    <cellStyle name="Zvýraznenie6"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externalLink" Target="externalLinks/externalLink1.xml" /><Relationship Id="rId60" Type="http://schemas.openxmlformats.org/officeDocument/2006/relationships/externalLink" Target="externalLinks/externalLink2.xml" /><Relationship Id="rId61" Type="http://schemas.openxmlformats.org/officeDocument/2006/relationships/externalLink" Target="externalLinks/externalLink3.xml" /><Relationship Id="rId6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rPr>
              <a:t>Agenda T - počet došlých vecí (v tis.) od r. 2001</a:t>
            </a:r>
          </a:p>
        </c:rich>
      </c:tx>
      <c:layout>
        <c:manualLayout>
          <c:xMode val="factor"/>
          <c:yMode val="factor"/>
          <c:x val="0.00425"/>
          <c:y val="0.0065"/>
        </c:manualLayout>
      </c:layout>
      <c:spPr>
        <a:solidFill>
          <a:srgbClr val="FFFFFF"/>
        </a:solidFill>
        <a:ln w="3175">
          <a:noFill/>
        </a:ln>
        <a:effectLst>
          <a:outerShdw dist="35921" dir="2700000" algn="br">
            <a:prstClr val="black"/>
          </a:outerShdw>
        </a:effectLst>
      </c:spPr>
    </c:title>
    <c:view3D>
      <c:rotX val="15"/>
      <c:hPercent val="38"/>
      <c:rotY val="20"/>
      <c:depthPercent val="90"/>
      <c:rAngAx val="1"/>
    </c:view3D>
    <c:plotArea>
      <c:layout>
        <c:manualLayout>
          <c:xMode val="edge"/>
          <c:yMode val="edge"/>
          <c:x val="0.016"/>
          <c:y val="0.099"/>
          <c:w val="0.96825"/>
          <c:h val="0.88275"/>
        </c:manualLayout>
      </c:layout>
      <c:bar3DChart>
        <c:barDir val="col"/>
        <c:grouping val="clustered"/>
        <c:varyColors val="0"/>
        <c:ser>
          <c:idx val="1"/>
          <c:order val="0"/>
          <c:tx>
            <c:strRef>
              <c:f>'07.Počet došlých vecí (GRAF (2'!$A$32</c:f>
              <c:strCache>
                <c:ptCount val="1"/>
                <c:pt idx="0">
                  <c:v>Spolu</c:v>
                </c:pt>
              </c:strCache>
            </c:strRef>
          </c:tx>
          <c:spPr>
            <a:gradFill rotWithShape="1">
              <a:gsLst>
                <a:gs pos="0">
                  <a:srgbClr val="DDEBCF"/>
                </a:gs>
                <a:gs pos="50000">
                  <a:srgbClr val="9CB86E"/>
                </a:gs>
                <a:gs pos="100000">
                  <a:srgbClr val="156B13"/>
                </a:gs>
              </a:gsLst>
              <a:lin ang="5400000" scaled="1"/>
            </a:gra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'07.Počet došlých vecí (GRAF (2'!$C$31:$Q$31</c:f>
              <c:numCache/>
            </c:numRef>
          </c:cat>
          <c:val>
            <c:numRef>
              <c:f>'07.Počet došlých vecí (GRAF (2'!$C$32:$Q$32</c:f>
              <c:numCache/>
            </c:numRef>
          </c:val>
          <c:shape val="cylinder"/>
        </c:ser>
        <c:ser>
          <c:idx val="2"/>
          <c:order val="1"/>
          <c:tx>
            <c:strRef>
              <c:f>'07.Počet došlých vecí (GRAF (2'!$A$33</c:f>
              <c:strCache>
                <c:ptCount val="1"/>
                <c:pt idx="0">
                  <c:v>Okresné súdy</c:v>
                </c:pt>
              </c:strCache>
            </c:strRef>
          </c:tx>
          <c:spPr>
            <a:gradFill rotWithShape="1">
              <a:gsLst>
                <a:gs pos="0">
                  <a:srgbClr val="CB6C1D"/>
                </a:gs>
                <a:gs pos="80000">
                  <a:srgbClr val="FF8F2A"/>
                </a:gs>
                <a:gs pos="100000">
                  <a:srgbClr val="FF8F26"/>
                </a:gs>
              </a:gsLst>
              <a:lin ang="5400000" scaled="1"/>
            </a:gra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'07.Počet došlých vecí (GRAF (2'!$C$31:$Q$31</c:f>
              <c:numCache/>
            </c:numRef>
          </c:cat>
          <c:val>
            <c:numRef>
              <c:f>'07.Počet došlých vecí (GRAF (2'!$C$33:$Q$33</c:f>
              <c:numCache/>
            </c:numRef>
          </c:val>
          <c:shape val="cylinder"/>
        </c:ser>
        <c:ser>
          <c:idx val="3"/>
          <c:order val="2"/>
          <c:tx>
            <c:strRef>
              <c:f>'07.Počet došlých vecí (GRAF (2'!$A$34</c:f>
              <c:strCache>
                <c:ptCount val="1"/>
                <c:pt idx="0">
                  <c:v>Krajské súdy</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'07.Počet došlých vecí (GRAF (2'!$C$31:$Q$31</c:f>
              <c:numCache/>
            </c:numRef>
          </c:cat>
          <c:val>
            <c:numRef>
              <c:f>'07.Počet došlých vecí (GRAF (2'!$C$34:$Q$34</c:f>
              <c:numCache/>
            </c:numRef>
          </c:val>
          <c:shape val="cylinder"/>
        </c:ser>
        <c:gapWidth val="100"/>
        <c:shape val="cylinder"/>
        <c:axId val="25693874"/>
        <c:axId val="29918275"/>
      </c:bar3DChart>
      <c:catAx>
        <c:axId val="25693874"/>
        <c:scaling>
          <c:orientation val="minMax"/>
        </c:scaling>
        <c:axPos val="b"/>
        <c:delete val="0"/>
        <c:numFmt formatCode="General" sourceLinked="1"/>
        <c:majorTickMark val="out"/>
        <c:minorTickMark val="none"/>
        <c:tickLblPos val="low"/>
        <c:spPr>
          <a:ln w="12700">
            <a:solidFill>
              <a:srgbClr val="000000"/>
            </a:solidFill>
          </a:ln>
        </c:spPr>
        <c:txPr>
          <a:bodyPr vert="horz" rot="0"/>
          <a:lstStyle/>
          <a:p>
            <a:pPr>
              <a:defRPr lang="en-US" cap="none" sz="900" b="1" i="0" u="none" baseline="0">
                <a:solidFill>
                  <a:srgbClr val="000000"/>
                </a:solidFill>
              </a:defRPr>
            </a:pPr>
          </a:p>
        </c:txPr>
        <c:crossAx val="29918275"/>
        <c:crosses val="autoZero"/>
        <c:auto val="1"/>
        <c:lblOffset val="100"/>
        <c:tickLblSkip val="1"/>
        <c:noMultiLvlLbl val="0"/>
      </c:catAx>
      <c:valAx>
        <c:axId val="29918275"/>
        <c:scaling>
          <c:orientation val="minMax"/>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defRPr>
            </a:pPr>
          </a:p>
        </c:txPr>
        <c:crossAx val="25693874"/>
        <c:crossesAt val="1"/>
        <c:crossBetween val="between"/>
        <c:dispUnits/>
      </c:valAx>
      <c:spPr>
        <a:solidFill>
          <a:srgbClr val="33CCCC"/>
        </a:solidFill>
        <a:ln w="3175">
          <a:noFill/>
        </a:ln>
      </c:spPr>
    </c:plotArea>
    <c:legend>
      <c:legendPos val="r"/>
      <c:layout>
        <c:manualLayout>
          <c:xMode val="edge"/>
          <c:yMode val="edge"/>
          <c:x val="0.2665"/>
          <c:y val="0.14125"/>
          <c:w val="0.1185"/>
          <c:h val="0.1435"/>
        </c:manualLayout>
      </c:layout>
      <c:overlay val="0"/>
      <c:spPr>
        <a:gradFill rotWithShape="1">
          <a:gsLst>
            <a:gs pos="0">
              <a:srgbClr val="D9D9D9"/>
            </a:gs>
            <a:gs pos="63000">
              <a:srgbClr val="110000"/>
            </a:gs>
          </a:gsLst>
          <a:lin ang="5400000" scaled="1"/>
        </a:gradFill>
        <a:ln w="3175">
          <a:noFill/>
        </a:ln>
      </c:spPr>
      <c:txPr>
        <a:bodyPr vert="horz" rot="0"/>
        <a:lstStyle/>
        <a:p>
          <a:pPr>
            <a:defRPr lang="en-US" cap="none" sz="1000" b="0" i="0" u="none" baseline="0">
              <a:solidFill>
                <a:srgbClr val="000000"/>
              </a:solidFill>
            </a:defRPr>
          </a:pPr>
        </a:p>
      </c:txPr>
    </c:legend>
    <c:floor>
      <c:spPr>
        <a:no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33CCCC"/>
    </a:solidFill>
    <a:ln w="12700">
      <a:solidFill>
        <a:srgbClr val="808080"/>
      </a:solidFill>
    </a:ln>
  </c:spPr>
  <c:txPr>
    <a:bodyPr vert="horz" rot="0"/>
    <a:lstStyle/>
    <a:p>
      <a:pPr>
        <a:defRPr lang="en-US" cap="none" sz="17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FFFFFF"/>
                </a:solidFill>
                <a:latin typeface="Arial"/>
                <a:ea typeface="Arial"/>
                <a:cs typeface="Arial"/>
              </a:rPr>
              <a:t>Agenda T - počet odsúdených osôb (tis.) od r. 2001
</a:t>
            </a:r>
          </a:p>
        </c:rich>
      </c:tx>
      <c:layout>
        <c:manualLayout>
          <c:xMode val="factor"/>
          <c:yMode val="factor"/>
          <c:x val="0.02025"/>
          <c:y val="0.026"/>
        </c:manualLayout>
      </c:layout>
      <c:spPr>
        <a:noFill/>
        <a:ln>
          <a:noFill/>
        </a:ln>
      </c:spPr>
    </c:title>
    <c:view3D>
      <c:rotX val="15"/>
      <c:hPercent val="40"/>
      <c:rotY val="20"/>
      <c:depthPercent val="75"/>
      <c:rAngAx val="1"/>
    </c:view3D>
    <c:plotArea>
      <c:layout>
        <c:manualLayout>
          <c:xMode val="edge"/>
          <c:yMode val="edge"/>
          <c:x val="0.01325"/>
          <c:y val="0.21075"/>
          <c:w val="0.983"/>
          <c:h val="0.753"/>
        </c:manualLayout>
      </c:layout>
      <c:bar3DChart>
        <c:barDir val="col"/>
        <c:grouping val="clustered"/>
        <c:varyColors val="0"/>
        <c:ser>
          <c:idx val="0"/>
          <c:order val="0"/>
          <c:tx>
            <c:strRef>
              <c:f>'09.Počet odsúd.(GRAF)'!$A$32</c:f>
              <c:strCache>
                <c:ptCount val="1"/>
                <c:pt idx="0">
                  <c:v>Okr.+kraj. súdy - trestné činy</c:v>
                </c:pt>
              </c:strCache>
            </c:strRef>
          </c:tx>
          <c:spPr>
            <a:gradFill rotWithShape="1">
              <a:gsLst>
                <a:gs pos="0">
                  <a:srgbClr val="B3A2C7"/>
                </a:gs>
                <a:gs pos="100000">
                  <a:srgbClr val="604A7B"/>
                </a:gs>
              </a:gsLst>
              <a:path path="rect">
                <a:fillToRect l="50000" t="50000" r="50000" b="5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'09.Počet odsúd.(GRAF)'!$B$31:$Q$31</c:f>
              <c:numCache/>
            </c:numRef>
          </c:cat>
          <c:val>
            <c:numRef>
              <c:f>'09.Počet odsúd.(GRAF)'!$B$32:$Q$32</c:f>
              <c:numCache/>
            </c:numRef>
          </c:val>
          <c:shape val="cylinder"/>
        </c:ser>
        <c:gapWidth val="102"/>
        <c:gapDepth val="129"/>
        <c:shape val="box"/>
        <c:axId val="829020"/>
        <c:axId val="7461181"/>
      </c:bar3DChart>
      <c:catAx>
        <c:axId val="82902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7461181"/>
        <c:crosses val="autoZero"/>
        <c:auto val="1"/>
        <c:lblOffset val="100"/>
        <c:tickLblSkip val="1"/>
        <c:noMultiLvlLbl val="0"/>
      </c:catAx>
      <c:valAx>
        <c:axId val="7461181"/>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829020"/>
        <c:crossesAt val="1"/>
        <c:crossBetween val="between"/>
        <c:dispUnits/>
      </c:valAx>
      <c:spPr>
        <a:noFill/>
        <a:ln>
          <a:noFill/>
        </a:ln>
      </c:spPr>
    </c:plotArea>
    <c:legend>
      <c:legendPos val="l"/>
      <c:layout>
        <c:manualLayout>
          <c:xMode val="edge"/>
          <c:yMode val="edge"/>
          <c:x val="0.25925"/>
          <c:y val="0.1385"/>
          <c:w val="0.2345"/>
          <c:h val="0.0382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floor>
      <c:spPr>
        <a:no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00CCFF"/>
    </a:solidFill>
    <a:ln w="12700">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rPr>
              <a:t>Podiel počtu jednotlivých druhov trestov 
na celkovom počte uložených trestov na súdoch SR v roku 2016</a:t>
            </a:r>
          </a:p>
        </c:rich>
      </c:tx>
      <c:layout>
        <c:manualLayout>
          <c:xMode val="factor"/>
          <c:yMode val="factor"/>
          <c:x val="-0.00125"/>
          <c:y val="-0.01575"/>
        </c:manualLayout>
      </c:layout>
      <c:spPr>
        <a:solidFill>
          <a:srgbClr val="FFFFFF"/>
        </a:solidFill>
        <a:ln w="3175">
          <a:noFill/>
        </a:ln>
        <a:effectLst>
          <a:outerShdw dist="35921" dir="2700000" algn="br">
            <a:prstClr val="black"/>
          </a:outerShdw>
        </a:effectLst>
      </c:spPr>
    </c:title>
    <c:view3D>
      <c:rotX val="30"/>
      <c:hPercent val="100"/>
      <c:rotY val="0"/>
      <c:depthPercent val="100"/>
      <c:rAngAx val="1"/>
    </c:view3D>
    <c:plotArea>
      <c:layout>
        <c:manualLayout>
          <c:xMode val="edge"/>
          <c:yMode val="edge"/>
          <c:x val="0.10275"/>
          <c:y val="0.19975"/>
          <c:w val="0.81875"/>
          <c:h val="0.78"/>
        </c:manualLayout>
      </c:layout>
      <c:pie3DChart>
        <c:varyColors val="1"/>
        <c:ser>
          <c:idx val="0"/>
          <c:order val="0"/>
          <c:spPr>
            <a:solidFill>
              <a:srgbClr val="4F81BD"/>
            </a:solidFill>
            <a:ln w="3175">
              <a:noFill/>
            </a:ln>
          </c:spPr>
          <c:explosion val="21"/>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gradFill rotWithShape="1">
                <a:gsLst>
                  <a:gs pos="0">
                    <a:srgbClr val="FFC000"/>
                  </a:gs>
                  <a:gs pos="50000">
                    <a:srgbClr val="FFC000"/>
                  </a:gs>
                  <a:gs pos="100000">
                    <a:srgbClr val="FFC000"/>
                  </a:gs>
                </a:gsLst>
                <a:lin ang="5400000" scaled="1"/>
              </a:gra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Podmienečný trest
</a:t>
                    </a:r>
                    <a:r>
                      <a:rPr lang="en-US" cap="none" sz="1000" b="0" i="0" u="none" baseline="0">
                        <a:solidFill>
                          <a:srgbClr val="000000"/>
                        </a:solidFill>
                      </a:rPr>
                      <a:t>  16 927
</a:t>
                    </a:r>
                    <a:r>
                      <a:rPr lang="en-US" cap="none" sz="1000" b="0" i="0" u="none" baseline="0">
                        <a:solidFill>
                          <a:srgbClr val="000000"/>
                        </a:solidFill>
                      </a:rPr>
                      <a:t>    62,3 %
</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Upustené od potrestania
375
1,4 %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Iný
samostatne uložený trest
5 014
18,4 %</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Nepodmienečný trest
4 871
17,9 %</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rPr>
                      <a:t>Peňažný trest
</a:t>
                    </a:r>
                    <a:r>
                      <a:rPr lang="en-US" cap="none" sz="1000" b="0" i="0" u="none" baseline="0">
                        <a:solidFill>
                          <a:srgbClr val="000000"/>
                        </a:solidFill>
                      </a:rPr>
                      <a:t>1 147
</a:t>
                    </a:r>
                    <a:r>
                      <a:rPr lang="en-US" cap="none" sz="1000" b="0" i="0" u="none" baseline="0">
                        <a:solidFill>
                          <a:srgbClr val="000000"/>
                        </a:solidFill>
                      </a:rPr>
                      <a:t>4,2 %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inEnd"/>
            <c:showLegendKey val="0"/>
            <c:showVal val="1"/>
            <c:showBubbleSize val="0"/>
            <c:showCatName val="0"/>
            <c:showSerName val="0"/>
            <c:showLeaderLines val="1"/>
            <c:showPercent val="1"/>
          </c:dLbls>
          <c:val>
            <c:numRef>
              <c:f>'10.Druhy trestov(GRAF)'!$E$4:$E$8</c:f>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D9D9D9"/>
        </a:gs>
        <a:gs pos="50000">
          <a:srgbClr val="110000"/>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Arial"/>
                <a:ea typeface="Arial"/>
                <a:cs typeface="Arial"/>
              </a:rPr>
              <a:t>Podiel počtu odsúdených mladistvých 
na celkovom počte odsúdených osôb od r. 2001</a:t>
            </a:r>
          </a:p>
        </c:rich>
      </c:tx>
      <c:layout>
        <c:manualLayout>
          <c:xMode val="factor"/>
          <c:yMode val="factor"/>
          <c:x val="-0.0155"/>
          <c:y val="0.023"/>
        </c:manualLayout>
      </c:layout>
      <c:spPr>
        <a:solidFill>
          <a:srgbClr val="FFFFFF"/>
        </a:solidFill>
        <a:ln w="3175">
          <a:noFill/>
        </a:ln>
        <a:effectLst>
          <a:outerShdw dist="35921" dir="2700000" algn="br">
            <a:prstClr val="black"/>
          </a:outerShdw>
        </a:effectLst>
      </c:spPr>
    </c:title>
    <c:view3D>
      <c:rotX val="10"/>
      <c:hPercent val="37"/>
      <c:rotY val="10"/>
      <c:depthPercent val="100"/>
      <c:rAngAx val="1"/>
    </c:view3D>
    <c:plotArea>
      <c:layout>
        <c:manualLayout>
          <c:xMode val="edge"/>
          <c:yMode val="edge"/>
          <c:x val="0.008"/>
          <c:y val="0.2405"/>
          <c:w val="0.96425"/>
          <c:h val="0.71925"/>
        </c:manualLayout>
      </c:layout>
      <c:bar3DChart>
        <c:barDir val="col"/>
        <c:grouping val="clustered"/>
        <c:varyColors val="0"/>
        <c:ser>
          <c:idx val="0"/>
          <c:order val="0"/>
          <c:tx>
            <c:strRef>
              <c:f>'12.Mladiství (GRAF)'!$A$32</c:f>
              <c:strCache>
                <c:ptCount val="1"/>
                <c:pt idx="0">
                  <c:v>Trestné činy (podiel v %)</c:v>
                </c:pt>
              </c:strCache>
            </c:strRef>
          </c:tx>
          <c:spPr>
            <a:solidFill>
              <a:srgbClr val="FFCC9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CC99"/>
                  </a:solidFill>
                </c14:spPr>
              </c14:invertSolidFillFmt>
            </c:ext>
          </c:extLst>
          <c:cat>
            <c:numRef>
              <c:f>'12.Mladiství (GRAF)'!$B$31:$Q$31</c:f>
              <c:numCache/>
            </c:numRef>
          </c:cat>
          <c:val>
            <c:numRef>
              <c:f>'12.Mladiství (GRAF)'!$B$32:$Q$32</c:f>
              <c:numCache/>
            </c:numRef>
          </c:val>
          <c:shape val="cylinder"/>
        </c:ser>
        <c:ser>
          <c:idx val="1"/>
          <c:order val="1"/>
          <c:tx>
            <c:strRef>
              <c:f>'12.Mladiství (GRAF)'!$A$33</c:f>
              <c:strCache>
                <c:ptCount val="1"/>
                <c:pt idx="0">
                  <c:v>Trestné činy (počet v tis.)</c:v>
                </c:pt>
              </c:strCache>
            </c:strRef>
          </c:tx>
          <c:spPr>
            <a:solidFill>
              <a:srgbClr val="FFCC9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333300"/>
                  </a:solidFill>
                </c14:spPr>
              </c14:invertSolidFillFmt>
            </c:ext>
          </c:extLst>
          <c:cat>
            <c:numRef>
              <c:f>'12.Mladiství (GRAF)'!$B$31:$Q$31</c:f>
              <c:numCache/>
            </c:numRef>
          </c:cat>
          <c:val>
            <c:numRef>
              <c:f>'12.Mladiství (GRAF)'!$B$33:$Q$33</c:f>
              <c:numCache/>
            </c:numRef>
          </c:val>
          <c:shape val="cylinder"/>
        </c:ser>
        <c:gapWidth val="72"/>
        <c:shape val="cylinder"/>
        <c:axId val="41766"/>
        <c:axId val="375895"/>
      </c:bar3DChart>
      <c:catAx>
        <c:axId val="4176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latin typeface="Arial"/>
                <a:ea typeface="Arial"/>
                <a:cs typeface="Arial"/>
              </a:defRPr>
            </a:pPr>
          </a:p>
        </c:txPr>
        <c:crossAx val="375895"/>
        <c:crosses val="autoZero"/>
        <c:auto val="1"/>
        <c:lblOffset val="100"/>
        <c:tickLblSkip val="1"/>
        <c:noMultiLvlLbl val="0"/>
      </c:catAx>
      <c:valAx>
        <c:axId val="375895"/>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41766"/>
        <c:crossesAt val="1"/>
        <c:crossBetween val="between"/>
        <c:dispUnits/>
      </c:valAx>
      <c:spPr>
        <a:noFill/>
        <a:ln>
          <a:noFill/>
        </a:ln>
      </c:spPr>
    </c:plotArea>
    <c:legend>
      <c:legendPos val="r"/>
      <c:layout>
        <c:manualLayout>
          <c:xMode val="edge"/>
          <c:yMode val="edge"/>
          <c:x val="0.72825"/>
          <c:y val="0.284"/>
          <c:w val="0.175"/>
          <c:h val="0.0855"/>
        </c:manualLayout>
      </c:layout>
      <c:overlay val="0"/>
      <c:spPr>
        <a:noFill/>
        <a:ln w="3175">
          <a:noFill/>
        </a:ln>
      </c:spPr>
      <c:txPr>
        <a:bodyPr vert="horz" rot="0"/>
        <a:lstStyle/>
        <a:p>
          <a:pPr>
            <a:defRPr lang="en-US" cap="none" sz="900" b="0" i="0" u="none" baseline="0">
              <a:solidFill>
                <a:srgbClr val="000000"/>
              </a:solidFill>
              <a:latin typeface="Arial"/>
              <a:ea typeface="Arial"/>
              <a:cs typeface="Arial"/>
            </a:defRPr>
          </a:pPr>
        </a:p>
      </c:txPr>
    </c:legend>
    <c:floor>
      <c:spPr>
        <a:noFill/>
        <a:ln w="3175">
          <a:solidFill>
            <a:srgbClr val="80808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CC99"/>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Arial"/>
                <a:ea typeface="Arial"/>
                <a:cs typeface="Arial"/>
              </a:rPr>
              <a:t>Podiel počtu odsúdených žien 
na celkovom počte odsúdených osôb od r. 2001</a:t>
            </a:r>
          </a:p>
        </c:rich>
      </c:tx>
      <c:layout>
        <c:manualLayout>
          <c:xMode val="factor"/>
          <c:yMode val="factor"/>
          <c:x val="-0.02375"/>
          <c:y val="0.027"/>
        </c:manualLayout>
      </c:layout>
      <c:spPr>
        <a:solidFill>
          <a:srgbClr val="FFFFFF"/>
        </a:solidFill>
        <a:ln w="3175">
          <a:noFill/>
        </a:ln>
        <a:effectLst>
          <a:outerShdw dist="35921" dir="2700000" algn="br">
            <a:prstClr val="black"/>
          </a:outerShdw>
        </a:effectLst>
      </c:spPr>
    </c:title>
    <c:view3D>
      <c:rotX val="10"/>
      <c:hPercent val="38"/>
      <c:rotY val="10"/>
      <c:depthPercent val="100"/>
      <c:rAngAx val="1"/>
    </c:view3D>
    <c:plotArea>
      <c:layout>
        <c:manualLayout>
          <c:xMode val="edge"/>
          <c:yMode val="edge"/>
          <c:x val="0.01375"/>
          <c:y val="0.2445"/>
          <c:w val="0.95875"/>
          <c:h val="0.72825"/>
        </c:manualLayout>
      </c:layout>
      <c:bar3DChart>
        <c:barDir val="col"/>
        <c:grouping val="clustered"/>
        <c:varyColors val="0"/>
        <c:ser>
          <c:idx val="0"/>
          <c:order val="0"/>
          <c:tx>
            <c:strRef>
              <c:f>'14.Ženy (GRAF)'!$A$32</c:f>
              <c:strCache>
                <c:ptCount val="1"/>
                <c:pt idx="0">
                  <c:v>Trestné činy (podiel v %)</c:v>
                </c:pt>
              </c:strCache>
            </c:strRef>
          </c:tx>
          <c:spPr>
            <a:gradFill rotWithShape="1">
              <a:gsLst>
                <a:gs pos="0">
                  <a:srgbClr val="FF0000"/>
                </a:gs>
                <a:gs pos="100000">
                  <a:srgbClr val="FFFFFF"/>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'14.Ženy (GRAF)'!$B$31:$Q$31</c:f>
              <c:numCache/>
            </c:numRef>
          </c:cat>
          <c:val>
            <c:numRef>
              <c:f>'14.Ženy (GRAF)'!$B$32:$Q$32</c:f>
              <c:numCache/>
            </c:numRef>
          </c:val>
          <c:shape val="cylinder"/>
        </c:ser>
        <c:ser>
          <c:idx val="1"/>
          <c:order val="1"/>
          <c:tx>
            <c:strRef>
              <c:f>'14.Ženy (GRAF)'!$A$33</c:f>
              <c:strCache>
                <c:ptCount val="1"/>
                <c:pt idx="0">
                  <c:v>Trestné činy (počet v tis.)</c:v>
                </c:pt>
              </c:strCache>
            </c:strRef>
          </c:tx>
          <c:spPr>
            <a:gradFill rotWithShape="1">
              <a:gsLst>
                <a:gs pos="0">
                  <a:srgbClr val="77933C"/>
                </a:gs>
                <a:gs pos="6000">
                  <a:srgbClr val="7793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'14.Ženy (GRAF)'!$B$31:$Q$31</c:f>
              <c:numCache/>
            </c:numRef>
          </c:cat>
          <c:val>
            <c:numRef>
              <c:f>'14.Ženy (GRAF)'!$B$33:$Q$33</c:f>
              <c:numCache/>
            </c:numRef>
          </c:val>
          <c:shape val="cylinder"/>
        </c:ser>
        <c:gapWidth val="90"/>
        <c:shape val="cylinder"/>
        <c:axId val="3383056"/>
        <c:axId val="30447505"/>
      </c:bar3DChart>
      <c:catAx>
        <c:axId val="338305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0447505"/>
        <c:crosses val="autoZero"/>
        <c:auto val="1"/>
        <c:lblOffset val="100"/>
        <c:tickLblSkip val="1"/>
        <c:noMultiLvlLbl val="0"/>
      </c:catAx>
      <c:valAx>
        <c:axId val="30447505"/>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383056"/>
        <c:crossesAt val="1"/>
        <c:crossBetween val="between"/>
        <c:dispUnits/>
      </c:valAx>
      <c:spPr>
        <a:noFill/>
        <a:ln>
          <a:noFill/>
        </a:ln>
      </c:spPr>
    </c:plotArea>
    <c:legend>
      <c:legendPos val="r"/>
      <c:layout>
        <c:manualLayout>
          <c:xMode val="edge"/>
          <c:yMode val="edge"/>
          <c:x val="0.24625"/>
          <c:y val="0.27175"/>
          <c:w val="0.176"/>
          <c:h val="0.085"/>
        </c:manualLayout>
      </c:layout>
      <c:overlay val="0"/>
      <c:spPr>
        <a:gradFill rotWithShape="1">
          <a:gsLst>
            <a:gs pos="0">
              <a:srgbClr val="FFCC99"/>
            </a:gs>
            <a:gs pos="100000">
              <a:srgbClr val="FFFFFF"/>
            </a:gs>
          </a:gsLst>
          <a:lin ang="5400000" scaled="1"/>
        </a:gradFill>
        <a:ln w="3175">
          <a:noFill/>
        </a:ln>
      </c:spPr>
      <c:txPr>
        <a:bodyPr vert="horz" rot="0"/>
        <a:lstStyle/>
        <a:p>
          <a:pPr>
            <a:defRPr lang="en-US" cap="none" sz="900" b="0" i="0" u="none" baseline="0">
              <a:solidFill>
                <a:srgbClr val="000000"/>
              </a:solidFill>
              <a:latin typeface="Arial"/>
              <a:ea typeface="Arial"/>
              <a:cs typeface="Arial"/>
            </a:defRPr>
          </a:pPr>
        </a:p>
      </c:txPr>
    </c:legend>
    <c:floor>
      <c:spPr>
        <a:noFill/>
        <a:ln w="3175">
          <a:solidFill>
            <a:srgbClr val="80808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solidFill>
      <a:srgbClr val="FFCC99"/>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Podiel počtu odsúdených za vybrané trestné činy
na celkovom počte odsúdených v SR
v roku 2016</a:t>
            </a:r>
          </a:p>
        </c:rich>
      </c:tx>
      <c:layout>
        <c:manualLayout>
          <c:xMode val="factor"/>
          <c:yMode val="factor"/>
          <c:x val="-0.001"/>
          <c:y val="-0.01525"/>
        </c:manualLayout>
      </c:layout>
      <c:spPr>
        <a:noFill/>
        <a:ln>
          <a:noFill/>
        </a:ln>
      </c:spPr>
    </c:title>
    <c:view3D>
      <c:rotX val="30"/>
      <c:hPercent val="100"/>
      <c:rotY val="81"/>
      <c:depthPercent val="100"/>
      <c:rAngAx val="1"/>
    </c:view3D>
    <c:plotArea>
      <c:layout>
        <c:manualLayout>
          <c:xMode val="edge"/>
          <c:yMode val="edge"/>
          <c:x val="0.10775"/>
          <c:y val="0.2005"/>
          <c:w val="0.78225"/>
          <c:h val="0.626"/>
        </c:manualLayout>
      </c:layout>
      <c:pie3DChart>
        <c:varyColors val="1"/>
        <c:ser>
          <c:idx val="0"/>
          <c:order val="0"/>
          <c:spPr>
            <a:solidFill>
              <a:srgbClr val="4F81BD"/>
            </a:solidFill>
            <a:ln w="3175">
              <a:noFill/>
            </a:ln>
          </c:spPr>
          <c:explosion val="7"/>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FFFF00"/>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Krádež, sprenevera, podvod; 24,59%</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Znásilnenie, sexuálne zneužitie 
1,12%</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Úmyselné ublíženie na zdraví; 3,17%</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Vražda; 
0,12%</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rPr>
                      <a:t>Lúpež; 
1,26%</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000" b="0" i="0" u="none" baseline="0">
                        <a:solidFill>
                          <a:srgbClr val="000000"/>
                        </a:solidFill>
                      </a:rPr>
                      <a:t>Zanedbanie povin. výživy; 8,25%</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rPr>
                      <a:t>Iné; 
61,49%</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numFmt formatCode="General" sourceLinked="1"/>
            <c:showLegendKey val="0"/>
            <c:showVal val="1"/>
            <c:showBubbleSize val="0"/>
            <c:showCatName val="1"/>
            <c:showSerName val="0"/>
            <c:showLeaderLines val="1"/>
            <c:showPercent val="1"/>
          </c:dLbls>
          <c:cat>
            <c:multiLvlStrRef>
              <c:f>'33.Podiel počtu odsúd.(GRAF)'!$B$16:$E$22</c:f>
              <c:multiLvlStrCache/>
            </c:multiLvlStrRef>
          </c:cat>
          <c:val>
            <c:numRef>
              <c:f>'33.Podiel počtu odsúd.(GRAF)'!$F$16:$F$22</c:f>
              <c:numCache/>
            </c:numRef>
          </c:val>
        </c:ser>
        <c:firstSliceAng val="81"/>
      </c:pie3DChart>
      <c:spPr>
        <a:noFill/>
        <a:ln>
          <a:noFill/>
        </a:ln>
      </c:spPr>
    </c:plotArea>
    <c:sideWall>
      <c:thickness val="0"/>
    </c:sideWall>
    <c:backWall>
      <c:thickness val="0"/>
    </c:backWall>
    <c:plotVisOnly val="1"/>
    <c:dispBlanksAs val="zero"/>
    <c:showDLblsOverMax val="0"/>
  </c:chart>
  <c:spPr>
    <a:gradFill rotWithShape="1">
      <a:gsLst>
        <a:gs pos="0">
          <a:srgbClr val="F2F2F2"/>
        </a:gs>
        <a:gs pos="50000">
          <a:srgbClr val="D9D9D9"/>
        </a:gs>
        <a:gs pos="100000">
          <a:srgbClr val="BFBFBF"/>
        </a:gs>
      </a:gsLst>
      <a:lin ang="5400000" scaled="1"/>
    </a:gradFill>
    <a:ln w="3175">
      <a:solidFill>
        <a:srgbClr val="808080"/>
      </a:solidFill>
    </a:ln>
    <a:effectLst>
      <a:outerShdw dist="35921" dir="2700000" algn="br">
        <a:prstClr val="black"/>
      </a:outerShdw>
    </a:effectLst>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Arial"/>
                <a:ea typeface="Arial"/>
                <a:cs typeface="Arial"/>
              </a:rPr>
              <a:t>Vývoj najťažších trestných činov - počet odsúdených osôb (v tis.) od r. 2001</a:t>
            </a:r>
          </a:p>
        </c:rich>
      </c:tx>
      <c:layout>
        <c:manualLayout>
          <c:xMode val="factor"/>
          <c:yMode val="factor"/>
          <c:x val="0.01075"/>
          <c:y val="0.00625"/>
        </c:manualLayout>
      </c:layout>
      <c:spPr>
        <a:solidFill>
          <a:srgbClr val="FFFFFF"/>
        </a:solidFill>
        <a:ln w="3175">
          <a:noFill/>
        </a:ln>
        <a:effectLst>
          <a:outerShdw dist="35921" dir="2700000" algn="br">
            <a:prstClr val="black"/>
          </a:outerShdw>
        </a:effectLst>
      </c:spPr>
    </c:title>
    <c:view3D>
      <c:rotX val="15"/>
      <c:hPercent val="38"/>
      <c:rotY val="20"/>
      <c:depthPercent val="100"/>
      <c:rAngAx val="1"/>
    </c:view3D>
    <c:plotArea>
      <c:layout>
        <c:manualLayout>
          <c:xMode val="edge"/>
          <c:yMode val="edge"/>
          <c:x val="0.042"/>
          <c:y val="0.15975"/>
          <c:w val="0.923"/>
          <c:h val="0.719"/>
        </c:manualLayout>
      </c:layout>
      <c:bar3DChart>
        <c:barDir val="col"/>
        <c:grouping val="clustered"/>
        <c:varyColors val="0"/>
        <c:ser>
          <c:idx val="0"/>
          <c:order val="0"/>
          <c:tx>
            <c:strRef>
              <c:f>'34.Najťažšie trest.činy (GRAF)'!$A$32</c:f>
              <c:strCache>
                <c:ptCount val="1"/>
                <c:pt idx="0">
                  <c:v>Vražda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'34.Najťažšie trest.činy (GRAF)'!$B$31:$Q$31</c:f>
              <c:numCache/>
            </c:numRef>
          </c:cat>
          <c:val>
            <c:numRef>
              <c:f>'34.Najťažšie trest.činy (GRAF)'!$B$32:$Q$32</c:f>
              <c:numCache/>
            </c:numRef>
          </c:val>
          <c:shape val="box"/>
        </c:ser>
        <c:ser>
          <c:idx val="1"/>
          <c:order val="1"/>
          <c:tx>
            <c:strRef>
              <c:f>'34.Najťažšie trest.činy (GRAF)'!$A$33</c:f>
              <c:strCache>
                <c:ptCount val="1"/>
                <c:pt idx="0">
                  <c:v>Lúpež</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'34.Najťažšie trest.činy (GRAF)'!$B$31:$Q$31</c:f>
              <c:numCache/>
            </c:numRef>
          </c:cat>
          <c:val>
            <c:numRef>
              <c:f>'34.Najťažšie trest.činy (GRAF)'!$B$33:$Q$33</c:f>
              <c:numCache/>
            </c:numRef>
          </c:val>
          <c:shape val="box"/>
        </c:ser>
        <c:ser>
          <c:idx val="2"/>
          <c:order val="2"/>
          <c:tx>
            <c:strRef>
              <c:f>'34.Najťažšie trest.činy (GRAF)'!$A$34</c:f>
              <c:strCache>
                <c:ptCount val="1"/>
                <c:pt idx="0">
                  <c:v>Znásilnenie, sex. zneužitie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'34.Najťažšie trest.činy (GRAF)'!$B$31:$Q$31</c:f>
              <c:numCache/>
            </c:numRef>
          </c:cat>
          <c:val>
            <c:numRef>
              <c:f>'34.Najťažšie trest.činy (GRAF)'!$B$34:$Q$34</c:f>
              <c:numCache/>
            </c:numRef>
          </c:val>
          <c:shape val="box"/>
        </c:ser>
        <c:ser>
          <c:idx val="3"/>
          <c:order val="3"/>
          <c:tx>
            <c:strRef>
              <c:f>'34.Najťažšie trest.činy (GRAF)'!$A$35</c:f>
              <c:strCache>
                <c:ptCount val="1"/>
                <c:pt idx="0">
                  <c:v>Úmyselné ublíženie na zdraví</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'34.Najťažšie trest.činy (GRAF)'!$B$31:$Q$31</c:f>
              <c:numCache/>
            </c:numRef>
          </c:cat>
          <c:val>
            <c:numRef>
              <c:f>'34.Najťažšie trest.činy (GRAF)'!$B$35:$Q$35</c:f>
              <c:numCache/>
            </c:numRef>
          </c:val>
          <c:shape val="box"/>
        </c:ser>
        <c:ser>
          <c:idx val="4"/>
          <c:order val="4"/>
          <c:tx>
            <c:strRef>
              <c:f>'34.Najťažšie trest.činy (GRAF)'!$A$36</c:f>
              <c:strCache>
                <c:ptCount val="1"/>
                <c:pt idx="0">
                  <c:v>Krádež, sprenevera, podvod</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'34.Najťažšie trest.činy (GRAF)'!$B$31:$Q$31</c:f>
              <c:numCache/>
            </c:numRef>
          </c:cat>
          <c:val>
            <c:numRef>
              <c:f>'34.Najťažšie trest.činy (GRAF)'!$B$36:$Q$36</c:f>
              <c:numCache/>
            </c:numRef>
          </c:val>
          <c:shape val="box"/>
        </c:ser>
        <c:shape val="box"/>
        <c:axId val="5592090"/>
        <c:axId val="50328811"/>
      </c:bar3DChart>
      <c:catAx>
        <c:axId val="5592090"/>
        <c:scaling>
          <c:orientation val="minMax"/>
        </c:scaling>
        <c:axPos val="b"/>
        <c:delete val="0"/>
        <c:numFmt formatCode="General" sourceLinked="1"/>
        <c:majorTickMark val="none"/>
        <c:minorTickMark val="none"/>
        <c:tickLblPos val="low"/>
        <c:spPr>
          <a:ln w="3175">
            <a:solidFill>
              <a:srgbClr val="808080"/>
            </a:solidFill>
          </a:ln>
        </c:spPr>
        <c:txPr>
          <a:bodyPr vert="horz" rot="0"/>
          <a:lstStyle/>
          <a:p>
            <a:pPr>
              <a:defRPr lang="en-US" cap="none" sz="900" b="1" i="0" u="none" baseline="0">
                <a:solidFill>
                  <a:srgbClr val="000000"/>
                </a:solidFill>
                <a:latin typeface="Arial"/>
                <a:ea typeface="Arial"/>
                <a:cs typeface="Arial"/>
              </a:defRPr>
            </a:pPr>
          </a:p>
        </c:txPr>
        <c:crossAx val="50328811"/>
        <c:crosses val="autoZero"/>
        <c:auto val="1"/>
        <c:lblOffset val="100"/>
        <c:tickLblSkip val="1"/>
        <c:noMultiLvlLbl val="0"/>
      </c:catAx>
      <c:valAx>
        <c:axId val="50328811"/>
        <c:scaling>
          <c:orientation val="minMax"/>
        </c:scaling>
        <c:axPos val="l"/>
        <c:majorGridlines>
          <c:spPr>
            <a:ln w="3175">
              <a:solidFill>
                <a:srgbClr val="666699"/>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1" i="0" u="none" baseline="0">
                <a:solidFill>
                  <a:srgbClr val="000000"/>
                </a:solidFill>
                <a:latin typeface="Arial"/>
                <a:ea typeface="Arial"/>
                <a:cs typeface="Arial"/>
              </a:defRPr>
            </a:pPr>
          </a:p>
        </c:txPr>
        <c:crossAx val="5592090"/>
        <c:crossesAt val="1"/>
        <c:crossBetween val="between"/>
        <c:dispUnits/>
      </c:valAx>
      <c:spPr>
        <a:solidFill>
          <a:srgbClr val="FFFFFF"/>
        </a:solidFill>
        <a:ln w="3175">
          <a:noFill/>
        </a:ln>
      </c:spPr>
    </c:plotArea>
    <c:legend>
      <c:legendPos val="t"/>
      <c:layout>
        <c:manualLayout>
          <c:xMode val="edge"/>
          <c:yMode val="edge"/>
          <c:x val="0.12275"/>
          <c:y val="0.10075"/>
          <c:w val="0.81525"/>
          <c:h val="0.051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gradFill rotWithShape="1">
      <a:gsLst>
        <a:gs pos="0">
          <a:srgbClr val="FFEFD1"/>
        </a:gs>
        <a:gs pos="64999">
          <a:srgbClr val="F0EBD5"/>
        </a:gs>
        <a:gs pos="100000">
          <a:srgbClr val="D1C39F"/>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17</xdr:col>
      <xdr:colOff>0</xdr:colOff>
      <xdr:row>28</xdr:row>
      <xdr:rowOff>19050</xdr:rowOff>
    </xdr:to>
    <xdr:graphicFrame>
      <xdr:nvGraphicFramePr>
        <xdr:cNvPr id="1" name="Chart 1"/>
        <xdr:cNvGraphicFramePr/>
      </xdr:nvGraphicFramePr>
      <xdr:xfrm>
        <a:off x="0" y="19050"/>
        <a:ext cx="8839200" cy="4533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16</xdr:col>
      <xdr:colOff>466725</xdr:colOff>
      <xdr:row>29</xdr:row>
      <xdr:rowOff>161925</xdr:rowOff>
    </xdr:to>
    <xdr:graphicFrame>
      <xdr:nvGraphicFramePr>
        <xdr:cNvPr id="1" name="Chart 1"/>
        <xdr:cNvGraphicFramePr/>
      </xdr:nvGraphicFramePr>
      <xdr:xfrm>
        <a:off x="9525" y="28575"/>
        <a:ext cx="8572500" cy="4829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561975</xdr:colOff>
      <xdr:row>33</xdr:row>
      <xdr:rowOff>104775</xdr:rowOff>
    </xdr:to>
    <xdr:graphicFrame>
      <xdr:nvGraphicFramePr>
        <xdr:cNvPr id="1" name="Graf 2"/>
        <xdr:cNvGraphicFramePr/>
      </xdr:nvGraphicFramePr>
      <xdr:xfrm>
        <a:off x="0" y="0"/>
        <a:ext cx="7686675" cy="55626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16</xdr:col>
      <xdr:colOff>438150</xdr:colOff>
      <xdr:row>29</xdr:row>
      <xdr:rowOff>19050</xdr:rowOff>
    </xdr:to>
    <xdr:graphicFrame>
      <xdr:nvGraphicFramePr>
        <xdr:cNvPr id="1" name="Chart 1"/>
        <xdr:cNvGraphicFramePr/>
      </xdr:nvGraphicFramePr>
      <xdr:xfrm>
        <a:off x="0" y="66675"/>
        <a:ext cx="8743950" cy="4648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16</xdr:col>
      <xdr:colOff>457200</xdr:colOff>
      <xdr:row>29</xdr:row>
      <xdr:rowOff>38100</xdr:rowOff>
    </xdr:to>
    <xdr:graphicFrame>
      <xdr:nvGraphicFramePr>
        <xdr:cNvPr id="1" name="Chart 1"/>
        <xdr:cNvGraphicFramePr/>
      </xdr:nvGraphicFramePr>
      <xdr:xfrm>
        <a:off x="0" y="57150"/>
        <a:ext cx="8905875" cy="46767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390525</xdr:colOff>
      <xdr:row>32</xdr:row>
      <xdr:rowOff>38100</xdr:rowOff>
    </xdr:to>
    <xdr:graphicFrame>
      <xdr:nvGraphicFramePr>
        <xdr:cNvPr id="1" name="Graf 7"/>
        <xdr:cNvGraphicFramePr/>
      </xdr:nvGraphicFramePr>
      <xdr:xfrm>
        <a:off x="0" y="0"/>
        <a:ext cx="8705850" cy="5753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17</xdr:col>
      <xdr:colOff>0</xdr:colOff>
      <xdr:row>29</xdr:row>
      <xdr:rowOff>57150</xdr:rowOff>
    </xdr:to>
    <xdr:graphicFrame>
      <xdr:nvGraphicFramePr>
        <xdr:cNvPr id="1" name="Chart 1"/>
        <xdr:cNvGraphicFramePr/>
      </xdr:nvGraphicFramePr>
      <xdr:xfrm>
        <a:off x="0" y="0"/>
        <a:ext cx="9001125" cy="47148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zuzana.asvanyiova\Documents\asvaniova\EXCEL\Trestn&#225;%20agenda%20%20%202015-ro&#26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onika.macayova\AppData\Local\Microsoft\Windows\INetCache\Content.Outlook\DY6HRMQT\I.%20%20Trestn&#225;%20agenda%20+%20koment&#225;r%20P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20%20Trestn&#225;%20agenda%20+%20koment&#225;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Komentár"/>
      <sheetName val="Vysvetlivky"/>
      <sheetName val="01.Tr.agenda OS (1)"/>
      <sheetName val="02.Tr.agenda OS (2)"/>
      <sheetName val="03.Tr.agenda OS (3)"/>
      <sheetName val="04.Tr.agenda-KS(1)"/>
      <sheetName val="05.Tr.agenda-KS(2)"/>
      <sheetName val="06.Tr.agenda-KS(3)"/>
      <sheetName val="07.Počet došlých vecí (GRAF (2"/>
      <sheetName val="07.Počet došlých vecí (GRAF)"/>
      <sheetName val="45.Neralizov.PALaPTL"/>
      <sheetName val="46.nenastúp.tresty"/>
      <sheetName val="47.Odvolania-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omentár"/>
      <sheetName val="Vysvetlivky"/>
      <sheetName val="01.Tr.agenda OS (2)"/>
      <sheetName val="04.Tr.agenda-KS(1)"/>
      <sheetName val="05.Tr.agenda-KS(2)"/>
      <sheetName val="06.Tr.agenda-KS(3)"/>
      <sheetName val="07.Počet došlých vecí (GRAF (2"/>
      <sheetName val="08.Počet odsúd. a trestoch"/>
      <sheetName val="09.Počet odsúd.(GRAF)"/>
      <sheetName val="10.Druhy trestov(GRAF)"/>
      <sheetName val="11.Mladiství "/>
      <sheetName val="12.Mladiství (GRAF)"/>
      <sheetName val="13.Ženy"/>
      <sheetName val="14.Ženy (GRAF)"/>
      <sheetName val="15.Prehľad Recidivisti"/>
      <sheetName val="16.R-kateg.pachat.(1)"/>
      <sheetName val="17.R-kateg.pachat.(2)"/>
      <sheetName val="18.R-kateg.pachat.(3)"/>
      <sheetName val="19.Osobit.TČ-I. HL. "/>
      <sheetName val="20.Osobit.TČ-II.HL. "/>
      <sheetName val="21.Osobit.TČ-III. HL. "/>
      <sheetName val="22.Osobit.TČ-IV. HL. "/>
      <sheetName val="23.Osobit.TČ-VIII.HL. "/>
      <sheetName val="24.Osobit.TČ-IX.HL. "/>
      <sheetName val="25.Osobit.TČ-III. HLAVA "/>
      <sheetName val="26.Osobit.TČ-V.HLAVA "/>
      <sheetName val="27.Osobit.TČ-VI. HLAVA "/>
      <sheetName val="28.Osobit.TČ-VII. HLAVA "/>
      <sheetName val="29.Osobit.TČ-VIII.HLAVA (2)"/>
      <sheetName val="30.Osobit.TČ-IX. HLAVA "/>
      <sheetName val="31.PR.Extrémizmus (2)"/>
      <sheetName val="32.PR-týranie osoby"/>
      <sheetName val="33.Podiel počtu odsúd.(GRAF)"/>
      <sheetName val="34.Najťažšie trest.činy (GRAF)"/>
      <sheetName val="35.Upustenie od potrest (2)"/>
      <sheetName val="36.Oslobodenie"/>
      <sheetName val="37.Oslobodenie(2)"/>
      <sheetName val="38.Dom.väzenie"/>
      <sheetName val="39.Vplyv alkoh.(1)"/>
      <sheetName val="40.Vplyv alkoh.(2)"/>
      <sheetName val="41.Vplyv alkoh.(3)"/>
      <sheetName val="42.Návyk.látky (1)"/>
      <sheetName val="43.Návyk.látky (2)"/>
      <sheetName val="44.Ochran.opatrenia"/>
      <sheetName val="45.Neralizov.PALaPTL (2)"/>
      <sheetName val="46.nenastúp.tresty (2)"/>
      <sheetName val="47.Odvolania-T "/>
      <sheetName val="48.Rýchlosť konania "/>
      <sheetName val="49.Súdna väzba "/>
      <sheetName val="50.Väzba-v PK "/>
      <sheetName val="51.Probacie  "/>
      <sheetName val="52.Probacie  "/>
      <sheetName val="53.Probacie  "/>
      <sheetName val="54.Mediácie  "/>
      <sheetName val="55.Mediácie "/>
      <sheetName val="56.Mediácie  "/>
    </sheetNames>
    <sheetDataSet>
      <sheetData sheetId="53">
        <row r="30">
          <cell r="B30">
            <v>1043</v>
          </cell>
          <cell r="C30">
            <v>165</v>
          </cell>
          <cell r="D30">
            <v>821</v>
          </cell>
          <cell r="E30">
            <v>26</v>
          </cell>
          <cell r="F30">
            <v>29</v>
          </cell>
          <cell r="G30">
            <v>2</v>
          </cell>
          <cell r="H30">
            <v>2154</v>
          </cell>
          <cell r="I30">
            <v>1123</v>
          </cell>
          <cell r="J30">
            <v>866</v>
          </cell>
          <cell r="K30">
            <v>34</v>
          </cell>
          <cell r="L30">
            <v>131</v>
          </cell>
          <cell r="M30">
            <v>902</v>
          </cell>
          <cell r="N30">
            <v>459</v>
          </cell>
          <cell r="O30">
            <v>208</v>
          </cell>
          <cell r="P30">
            <v>30</v>
          </cell>
          <cell r="Q30">
            <v>205</v>
          </cell>
          <cell r="R30">
            <v>28243</v>
          </cell>
          <cell r="S30">
            <v>48894</v>
          </cell>
          <cell r="T30">
            <v>423604.50000000006</v>
          </cell>
          <cell r="U30">
            <v>79294.04000000001</v>
          </cell>
          <cell r="V30">
            <v>45</v>
          </cell>
        </row>
      </sheetData>
      <sheetData sheetId="54">
        <row r="13">
          <cell r="B13">
            <v>29</v>
          </cell>
          <cell r="C13">
            <v>6</v>
          </cell>
          <cell r="D13">
            <v>14</v>
          </cell>
          <cell r="E13">
            <v>0</v>
          </cell>
          <cell r="F13">
            <v>8</v>
          </cell>
          <cell r="G13">
            <v>1</v>
          </cell>
          <cell r="H13">
            <v>47</v>
          </cell>
          <cell r="I13">
            <v>32</v>
          </cell>
          <cell r="J13">
            <v>15</v>
          </cell>
          <cell r="K13">
            <v>0</v>
          </cell>
          <cell r="L13">
            <v>0</v>
          </cell>
          <cell r="M13">
            <v>25</v>
          </cell>
          <cell r="N13">
            <v>18</v>
          </cell>
          <cell r="O13">
            <v>4</v>
          </cell>
          <cell r="P13">
            <v>0</v>
          </cell>
          <cell r="Q13">
            <v>3</v>
          </cell>
          <cell r="R13">
            <v>1666</v>
          </cell>
          <cell r="S13">
            <v>1966</v>
          </cell>
          <cell r="T13">
            <v>19630.8</v>
          </cell>
          <cell r="U13">
            <v>3487.4</v>
          </cell>
          <cell r="V13">
            <v>0</v>
          </cell>
        </row>
        <row r="21">
          <cell r="B21">
            <v>494</v>
          </cell>
          <cell r="C21">
            <v>45</v>
          </cell>
          <cell r="D21">
            <v>434</v>
          </cell>
          <cell r="E21">
            <v>0</v>
          </cell>
          <cell r="F21">
            <v>15</v>
          </cell>
          <cell r="G21">
            <v>0</v>
          </cell>
          <cell r="H21">
            <v>967</v>
          </cell>
          <cell r="I21">
            <v>532</v>
          </cell>
          <cell r="J21">
            <v>380</v>
          </cell>
          <cell r="K21">
            <v>11</v>
          </cell>
          <cell r="L21">
            <v>44</v>
          </cell>
          <cell r="M21">
            <v>432</v>
          </cell>
          <cell r="N21">
            <v>224</v>
          </cell>
          <cell r="O21">
            <v>128</v>
          </cell>
          <cell r="P21">
            <v>6</v>
          </cell>
          <cell r="Q21">
            <v>74</v>
          </cell>
          <cell r="R21">
            <v>13137</v>
          </cell>
          <cell r="S21">
            <v>18183</v>
          </cell>
          <cell r="T21">
            <v>262449.82000000007</v>
          </cell>
          <cell r="U21">
            <v>41259.44</v>
          </cell>
          <cell r="V21">
            <v>5</v>
          </cell>
        </row>
        <row r="30">
          <cell r="B30">
            <v>82</v>
          </cell>
          <cell r="C30">
            <v>19</v>
          </cell>
          <cell r="D30">
            <v>55</v>
          </cell>
          <cell r="E30">
            <v>7</v>
          </cell>
          <cell r="F30">
            <v>1</v>
          </cell>
          <cell r="G30">
            <v>0</v>
          </cell>
          <cell r="H30">
            <v>185</v>
          </cell>
          <cell r="I30">
            <v>89</v>
          </cell>
          <cell r="J30">
            <v>75</v>
          </cell>
          <cell r="K30">
            <v>7</v>
          </cell>
          <cell r="L30">
            <v>14</v>
          </cell>
          <cell r="M30">
            <v>82</v>
          </cell>
          <cell r="N30">
            <v>33</v>
          </cell>
          <cell r="O30">
            <v>11</v>
          </cell>
          <cell r="P30">
            <v>5</v>
          </cell>
          <cell r="Q30">
            <v>33</v>
          </cell>
          <cell r="R30">
            <v>1695</v>
          </cell>
          <cell r="S30">
            <v>2615</v>
          </cell>
          <cell r="T30">
            <v>33683.49</v>
          </cell>
          <cell r="U30">
            <v>19273.190000000002</v>
          </cell>
          <cell r="V30">
            <v>1</v>
          </cell>
        </row>
      </sheetData>
      <sheetData sheetId="55">
        <row r="16">
          <cell r="B16">
            <v>132</v>
          </cell>
          <cell r="C16">
            <v>34</v>
          </cell>
          <cell r="D16">
            <v>80</v>
          </cell>
          <cell r="E16">
            <v>17</v>
          </cell>
          <cell r="F16">
            <v>1</v>
          </cell>
          <cell r="G16">
            <v>0</v>
          </cell>
          <cell r="H16">
            <v>355</v>
          </cell>
          <cell r="I16">
            <v>149</v>
          </cell>
          <cell r="J16">
            <v>156</v>
          </cell>
          <cell r="K16">
            <v>6</v>
          </cell>
          <cell r="L16">
            <v>44</v>
          </cell>
          <cell r="M16">
            <v>122</v>
          </cell>
          <cell r="N16">
            <v>66</v>
          </cell>
          <cell r="O16">
            <v>20</v>
          </cell>
          <cell r="P16">
            <v>3</v>
          </cell>
          <cell r="Q16">
            <v>33</v>
          </cell>
          <cell r="R16">
            <v>2495</v>
          </cell>
          <cell r="S16">
            <v>3815</v>
          </cell>
          <cell r="T16">
            <v>29970.839999999997</v>
          </cell>
          <cell r="U16">
            <v>2628</v>
          </cell>
          <cell r="V16">
            <v>6</v>
          </cell>
        </row>
        <row r="24">
          <cell r="B24">
            <v>155</v>
          </cell>
          <cell r="C24">
            <v>37</v>
          </cell>
          <cell r="D24">
            <v>116</v>
          </cell>
          <cell r="E24">
            <v>0</v>
          </cell>
          <cell r="F24">
            <v>2</v>
          </cell>
          <cell r="G24">
            <v>0</v>
          </cell>
          <cell r="H24">
            <v>226</v>
          </cell>
          <cell r="I24">
            <v>157</v>
          </cell>
          <cell r="J24">
            <v>66</v>
          </cell>
          <cell r="K24">
            <v>1</v>
          </cell>
          <cell r="L24">
            <v>2</v>
          </cell>
          <cell r="M24">
            <v>111</v>
          </cell>
          <cell r="N24">
            <v>57</v>
          </cell>
          <cell r="O24">
            <v>19</v>
          </cell>
          <cell r="P24">
            <v>8</v>
          </cell>
          <cell r="Q24">
            <v>27</v>
          </cell>
          <cell r="R24">
            <v>3495</v>
          </cell>
          <cell r="S24">
            <v>3395</v>
          </cell>
          <cell r="T24">
            <v>21529.56</v>
          </cell>
          <cell r="U24">
            <v>8420.21</v>
          </cell>
          <cell r="V24">
            <v>28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omentár"/>
      <sheetName val="Vysvetlivky"/>
      <sheetName val="01.Tr.agenda OS (2)"/>
      <sheetName val="04.Tr.agenda-KS(1)"/>
      <sheetName val="05.Tr.agenda-KS(2)"/>
      <sheetName val="06.Tr.agenda-KS(3)"/>
      <sheetName val="07.Počet došlých vecí (GRAF (2"/>
      <sheetName val="08.Počet odsúd. a trestoch"/>
      <sheetName val="09.Počet odsúd.(GRAF)"/>
      <sheetName val="10.Druhy trestov(GRAF)"/>
      <sheetName val="11.Mladiství "/>
      <sheetName val="12.Mladiství (GRAF)"/>
      <sheetName val="13.Ženy"/>
      <sheetName val="14.Ženy (GRAF)"/>
      <sheetName val="15.Prehľad Recidivisti"/>
      <sheetName val="16.R-kateg.pachat.(1)"/>
      <sheetName val="17.R-kateg.pachat.(2)"/>
      <sheetName val="18.R-kateg.pachat.(3)"/>
      <sheetName val="25.Osobit.TČ-III. HLAVA "/>
      <sheetName val="26.Osobit.TČ-V.HLAVA "/>
      <sheetName val="27.Osobit.TČ-VI. HLAVA "/>
      <sheetName val="28.Osobit.TČ-VII. HLAVA "/>
      <sheetName val="29.Osobit.TČ-VIII.HLAVA (2)"/>
      <sheetName val="30.Osobit.TČ-IX. HLAVA "/>
      <sheetName val="31.PR.Extrémizmus (2)"/>
      <sheetName val="32.PR-týranie osoby"/>
      <sheetName val="33.Podiel počtu odsúd.(GRAF)"/>
      <sheetName val="34.Najťažšie trest.činy (GRAF)"/>
      <sheetName val="35.Upustenie od potrest (2)"/>
      <sheetName val="36.Oslobodenie"/>
      <sheetName val="37.Oslobodenie(2)"/>
      <sheetName val="38.Dom.väzenie"/>
      <sheetName val="39.Vplyv alkoh.(1)"/>
      <sheetName val="40.Vplyv alkoh.(2)"/>
      <sheetName val="41.Vplyv alkoh.(3)"/>
      <sheetName val="42.Návyk.látky (1)"/>
      <sheetName val="43.Návyk.látky (2)"/>
      <sheetName val="44.Ochran.opatrenia"/>
      <sheetName val="45.Neralizov.PALaPTL (2)"/>
      <sheetName val="46.nenastúp.tresty (2)"/>
      <sheetName val="47.Odvolania-T "/>
      <sheetName val="48.Rýchlosť konania "/>
      <sheetName val="49.Súdna väzba "/>
      <sheetName val="50.Väzba-v PK "/>
      <sheetName val="51.Probacie  "/>
      <sheetName val="52.Probacie  "/>
      <sheetName val="53.Probacie  "/>
      <sheetName val="54.Mediácie  "/>
      <sheetName val="55.Mediácie "/>
      <sheetName val="56.Mediácie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38"/>
  <sheetViews>
    <sheetView tabSelected="1" zoomScalePageLayoutView="0" workbookViewId="0" topLeftCell="A1">
      <selection activeCell="A1" sqref="A1"/>
    </sheetView>
  </sheetViews>
  <sheetFormatPr defaultColWidth="9.140625" defaultRowHeight="12.75"/>
  <cols>
    <col min="1" max="1" width="128.8515625" style="0" customWidth="1"/>
  </cols>
  <sheetData>
    <row r="1" ht="38.25" customHeight="1">
      <c r="A1" s="915" t="s">
        <v>425</v>
      </c>
    </row>
    <row r="2" ht="12.75">
      <c r="A2" s="915"/>
    </row>
    <row r="3" ht="25.5">
      <c r="A3" s="915" t="s">
        <v>404</v>
      </c>
    </row>
    <row r="4" ht="12.75">
      <c r="A4" s="915"/>
    </row>
    <row r="5" ht="25.5">
      <c r="A5" s="915" t="s">
        <v>405</v>
      </c>
    </row>
    <row r="6" ht="12.75">
      <c r="A6" s="915"/>
    </row>
    <row r="7" ht="12.75">
      <c r="A7" s="915" t="s">
        <v>406</v>
      </c>
    </row>
    <row r="8" ht="12.75">
      <c r="A8" s="915"/>
    </row>
    <row r="9" ht="25.5">
      <c r="A9" s="915" t="s">
        <v>407</v>
      </c>
    </row>
    <row r="10" ht="12.75">
      <c r="A10" s="915"/>
    </row>
    <row r="11" ht="38.25">
      <c r="A11" s="915" t="s">
        <v>418</v>
      </c>
    </row>
    <row r="12" ht="12.75">
      <c r="A12" s="915"/>
    </row>
    <row r="13" ht="25.5">
      <c r="A13" s="915" t="s">
        <v>408</v>
      </c>
    </row>
    <row r="14" ht="12.75">
      <c r="A14" s="915"/>
    </row>
    <row r="15" ht="12.75">
      <c r="A15" s="915" t="s">
        <v>409</v>
      </c>
    </row>
    <row r="16" ht="12.75">
      <c r="A16" s="915"/>
    </row>
    <row r="17" ht="25.5">
      <c r="A17" s="915" t="s">
        <v>410</v>
      </c>
    </row>
    <row r="18" ht="12.75">
      <c r="A18" s="915"/>
    </row>
    <row r="19" ht="12.75">
      <c r="A19" s="915" t="s">
        <v>411</v>
      </c>
    </row>
    <row r="20" ht="12.75">
      <c r="A20" s="915"/>
    </row>
    <row r="21" ht="40.5" customHeight="1">
      <c r="A21" s="915" t="s">
        <v>420</v>
      </c>
    </row>
    <row r="22" ht="12.75">
      <c r="A22" s="915"/>
    </row>
    <row r="23" ht="38.25">
      <c r="A23" s="915" t="s">
        <v>419</v>
      </c>
    </row>
    <row r="24" ht="12.75">
      <c r="A24" s="915"/>
    </row>
    <row r="25" ht="12.75">
      <c r="A25" s="915"/>
    </row>
    <row r="26" ht="27" customHeight="1">
      <c r="A26" s="915" t="s">
        <v>421</v>
      </c>
    </row>
    <row r="27" ht="12.75">
      <c r="A27" s="915"/>
    </row>
    <row r="28" ht="39" customHeight="1">
      <c r="A28" s="915" t="s">
        <v>422</v>
      </c>
    </row>
    <row r="29" ht="12.75">
      <c r="A29" s="915"/>
    </row>
    <row r="30" ht="29.25" customHeight="1">
      <c r="A30" s="915" t="s">
        <v>423</v>
      </c>
    </row>
    <row r="31" ht="12.75">
      <c r="A31" s="915"/>
    </row>
    <row r="32" spans="1:3" ht="35.25" customHeight="1">
      <c r="A32" s="918" t="s">
        <v>434</v>
      </c>
      <c r="C32" s="14"/>
    </row>
    <row r="33" spans="1:3" ht="12.75">
      <c r="A33" s="918"/>
      <c r="C33" s="14"/>
    </row>
    <row r="34" spans="1:3" ht="12.75">
      <c r="A34" s="918" t="s">
        <v>435</v>
      </c>
      <c r="C34" s="14"/>
    </row>
    <row r="35" spans="1:3" ht="12.75">
      <c r="A35" s="918"/>
      <c r="C35" s="14"/>
    </row>
    <row r="36" spans="1:3" ht="38.25">
      <c r="A36" s="918" t="s">
        <v>436</v>
      </c>
      <c r="C36" s="14"/>
    </row>
    <row r="37" spans="1:3" ht="12.75">
      <c r="A37" s="918"/>
      <c r="C37" s="14"/>
    </row>
    <row r="38" spans="1:3" ht="12.75">
      <c r="A38" s="918" t="s">
        <v>437</v>
      </c>
      <c r="C38" s="14"/>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scale="68" r:id="rId1"/>
</worksheet>
</file>

<file path=xl/worksheets/sheet10.xml><?xml version="1.0" encoding="utf-8"?>
<worksheet xmlns="http://schemas.openxmlformats.org/spreadsheetml/2006/main" xmlns:r="http://schemas.openxmlformats.org/officeDocument/2006/relationships">
  <sheetPr>
    <tabColor rgb="FF92D050"/>
  </sheetPr>
  <dimension ref="A1:Q45"/>
  <sheetViews>
    <sheetView zoomScale="110" zoomScaleNormal="110" zoomScalePageLayoutView="0" workbookViewId="0" topLeftCell="A1">
      <selection activeCell="O36" sqref="O36"/>
    </sheetView>
  </sheetViews>
  <sheetFormatPr defaultColWidth="9.140625" defaultRowHeight="12.75"/>
  <cols>
    <col min="1" max="11" width="9.7109375" style="0" customWidth="1"/>
    <col min="12" max="12" width="9.57421875" style="0" customWidth="1"/>
  </cols>
  <sheetData>
    <row r="1" spans="1:11" ht="12.75">
      <c r="A1" s="15"/>
      <c r="B1" s="15"/>
      <c r="C1" s="15"/>
      <c r="D1" s="15"/>
      <c r="E1" s="15"/>
      <c r="F1" s="15"/>
      <c r="G1" s="15"/>
      <c r="H1" s="15"/>
      <c r="I1" s="15"/>
      <c r="J1" s="15"/>
      <c r="K1" s="15"/>
    </row>
    <row r="2" spans="1:11" ht="12.75">
      <c r="A2" s="15"/>
      <c r="B2" s="15"/>
      <c r="C2" s="15"/>
      <c r="D2" s="15"/>
      <c r="E2" s="15"/>
      <c r="F2" s="15"/>
      <c r="G2" s="15"/>
      <c r="H2" s="15"/>
      <c r="I2" s="15"/>
      <c r="J2" s="15"/>
      <c r="K2" s="15"/>
    </row>
    <row r="3" spans="1:11" ht="12.75">
      <c r="A3" s="15"/>
      <c r="B3" s="15"/>
      <c r="C3" s="15"/>
      <c r="D3" s="15"/>
      <c r="E3" s="15"/>
      <c r="F3" s="15"/>
      <c r="G3" s="15"/>
      <c r="H3" s="15"/>
      <c r="I3" s="15"/>
      <c r="J3" s="15"/>
      <c r="K3" s="15"/>
    </row>
    <row r="4" spans="1:11" ht="12.75">
      <c r="A4" s="15"/>
      <c r="B4" s="240" t="s">
        <v>74</v>
      </c>
      <c r="C4" s="241"/>
      <c r="D4" s="242"/>
      <c r="E4" s="243">
        <v>16927</v>
      </c>
      <c r="F4" s="244">
        <v>27187</v>
      </c>
      <c r="G4" s="502">
        <f>E4/F4*100</f>
        <v>62.26137492183764</v>
      </c>
      <c r="H4" s="15"/>
      <c r="I4" s="15"/>
      <c r="J4" s="15"/>
      <c r="K4" s="15"/>
    </row>
    <row r="5" spans="1:11" ht="12.75">
      <c r="A5" s="15"/>
      <c r="B5" s="240" t="s">
        <v>73</v>
      </c>
      <c r="C5" s="241"/>
      <c r="D5" s="242"/>
      <c r="E5" s="244">
        <v>375</v>
      </c>
      <c r="F5" s="244">
        <v>27187</v>
      </c>
      <c r="G5" s="502">
        <f>E5/F5*100</f>
        <v>1.379335711921139</v>
      </c>
      <c r="H5" s="15"/>
      <c r="I5" s="15"/>
      <c r="J5" s="15"/>
      <c r="K5" s="15"/>
    </row>
    <row r="6" spans="1:11" ht="12.75">
      <c r="A6" s="15"/>
      <c r="B6" s="245" t="s">
        <v>72</v>
      </c>
      <c r="C6" s="246"/>
      <c r="D6" s="247"/>
      <c r="E6" s="248">
        <v>5014</v>
      </c>
      <c r="F6" s="249">
        <v>27187</v>
      </c>
      <c r="G6" s="502">
        <f>E6/F6*100</f>
        <v>18.442638025526907</v>
      </c>
      <c r="H6" s="74"/>
      <c r="I6" s="16"/>
      <c r="J6" s="74"/>
      <c r="K6" s="16"/>
    </row>
    <row r="7" spans="1:11" ht="12.75">
      <c r="A7" s="15"/>
      <c r="B7" s="240" t="s">
        <v>71</v>
      </c>
      <c r="C7" s="250"/>
      <c r="D7" s="242"/>
      <c r="E7" s="248">
        <v>4871</v>
      </c>
      <c r="F7" s="249">
        <v>27187</v>
      </c>
      <c r="G7" s="502">
        <f>E7/F7*100</f>
        <v>17.916651340714314</v>
      </c>
      <c r="H7" s="74"/>
      <c r="I7" s="16"/>
      <c r="J7" s="74"/>
      <c r="K7" s="16"/>
    </row>
    <row r="8" spans="1:11" ht="12.75">
      <c r="A8" s="15"/>
      <c r="B8" s="240" t="s">
        <v>70</v>
      </c>
      <c r="C8" s="241"/>
      <c r="D8" s="242"/>
      <c r="E8" s="248">
        <v>1147</v>
      </c>
      <c r="F8" s="249">
        <v>27187</v>
      </c>
      <c r="G8" s="502">
        <f>E8/F8*100</f>
        <v>4.218928164196123</v>
      </c>
      <c r="H8" s="74"/>
      <c r="I8" s="16"/>
      <c r="J8" s="74"/>
      <c r="K8" s="16"/>
    </row>
    <row r="9" spans="1:16" ht="12.75">
      <c r="A9" s="15"/>
      <c r="B9" s="251"/>
      <c r="C9" s="252"/>
      <c r="D9" s="252"/>
      <c r="E9" s="253"/>
      <c r="F9" s="254"/>
      <c r="G9" s="255"/>
      <c r="H9" s="74"/>
      <c r="I9" s="16"/>
      <c r="J9" s="74"/>
      <c r="K9" s="16"/>
      <c r="P9" s="824"/>
    </row>
    <row r="10" spans="1:16" ht="12.75">
      <c r="A10" s="15"/>
      <c r="E10" s="16"/>
      <c r="F10" s="74"/>
      <c r="G10" s="16"/>
      <c r="H10" s="74"/>
      <c r="I10" s="16"/>
      <c r="J10" s="74"/>
      <c r="K10" s="16"/>
      <c r="P10" s="824"/>
    </row>
    <row r="11" spans="1:16" ht="12.75">
      <c r="A11" s="15"/>
      <c r="E11" s="16"/>
      <c r="F11" s="74"/>
      <c r="G11" s="16"/>
      <c r="H11" s="74"/>
      <c r="I11" s="16"/>
      <c r="J11" s="74"/>
      <c r="K11" s="16"/>
      <c r="P11" s="824"/>
    </row>
    <row r="12" spans="1:16" ht="12.75">
      <c r="A12" s="15"/>
      <c r="E12" s="648"/>
      <c r="F12" s="74"/>
      <c r="G12" s="16"/>
      <c r="H12" s="74"/>
      <c r="I12" s="16"/>
      <c r="J12" s="74"/>
      <c r="K12" s="16"/>
      <c r="P12" s="824"/>
    </row>
    <row r="13" spans="1:16" ht="12.75">
      <c r="A13" s="15"/>
      <c r="E13" s="16"/>
      <c r="F13" s="74"/>
      <c r="G13" s="16"/>
      <c r="H13" s="74"/>
      <c r="I13" s="16"/>
      <c r="J13" s="74"/>
      <c r="K13" s="16"/>
      <c r="P13" s="824"/>
    </row>
    <row r="14" spans="1:11" ht="12.75">
      <c r="A14" s="15"/>
      <c r="E14" s="16"/>
      <c r="F14" s="74"/>
      <c r="G14" s="16"/>
      <c r="H14" s="74"/>
      <c r="I14" s="70"/>
      <c r="J14" s="74"/>
      <c r="K14" s="70"/>
    </row>
    <row r="15" spans="1:11" ht="12.75">
      <c r="A15" s="15"/>
      <c r="E15" s="15"/>
      <c r="F15" s="75"/>
      <c r="G15" s="16"/>
      <c r="H15" s="75"/>
      <c r="I15" s="15"/>
      <c r="J15" s="75"/>
      <c r="K15" s="15"/>
    </row>
    <row r="16" spans="1:11" ht="12.75">
      <c r="A16" s="15"/>
      <c r="B16" s="15"/>
      <c r="C16" s="15"/>
      <c r="D16" s="15"/>
      <c r="E16" s="15"/>
      <c r="F16" s="15"/>
      <c r="G16" s="15"/>
      <c r="H16" s="15"/>
      <c r="I16" s="15"/>
      <c r="J16" s="15"/>
      <c r="K16" s="15"/>
    </row>
    <row r="17" spans="1:11" ht="12.75">
      <c r="A17" s="15"/>
      <c r="B17" s="15"/>
      <c r="C17" s="15"/>
      <c r="D17" s="15"/>
      <c r="E17" s="15"/>
      <c r="F17" s="15"/>
      <c r="G17" s="15"/>
      <c r="H17" s="15"/>
      <c r="I17" s="15"/>
      <c r="J17" s="15"/>
      <c r="K17" s="15"/>
    </row>
    <row r="18" spans="1:17" ht="12.75">
      <c r="A18" s="15"/>
      <c r="B18" s="15"/>
      <c r="C18" s="15"/>
      <c r="D18" s="15"/>
      <c r="E18" s="15"/>
      <c r="F18" s="15"/>
      <c r="G18" s="15"/>
      <c r="H18" s="15"/>
      <c r="I18" s="15"/>
      <c r="J18" s="15"/>
      <c r="K18" s="15"/>
      <c r="Q18" s="22" t="s">
        <v>33</v>
      </c>
    </row>
    <row r="19" spans="1:11" ht="12.75">
      <c r="A19" s="15"/>
      <c r="B19" s="15"/>
      <c r="C19" s="15"/>
      <c r="D19" s="15"/>
      <c r="E19" s="15"/>
      <c r="F19" s="15"/>
      <c r="G19" s="15"/>
      <c r="H19" s="15"/>
      <c r="I19" s="15"/>
      <c r="J19" s="15"/>
      <c r="K19" s="15"/>
    </row>
    <row r="20" spans="1:11" ht="12.75">
      <c r="A20" s="15"/>
      <c r="B20" s="15"/>
      <c r="C20" s="15"/>
      <c r="D20" s="15"/>
      <c r="E20" s="15"/>
      <c r="F20" s="15"/>
      <c r="G20" s="15"/>
      <c r="H20" s="15"/>
      <c r="I20" s="15"/>
      <c r="J20" s="15"/>
      <c r="K20" s="15"/>
    </row>
    <row r="21" spans="1:11" ht="12.75">
      <c r="A21" s="15"/>
      <c r="B21" s="15"/>
      <c r="C21" s="15"/>
      <c r="D21" s="15"/>
      <c r="E21" s="15"/>
      <c r="F21" s="15"/>
      <c r="G21" s="15"/>
      <c r="H21" s="15"/>
      <c r="I21" s="15"/>
      <c r="J21" s="15"/>
      <c r="K21" s="15"/>
    </row>
    <row r="22" spans="1:11" ht="12.75">
      <c r="A22" s="15"/>
      <c r="B22" s="15"/>
      <c r="C22" s="15"/>
      <c r="D22" s="15"/>
      <c r="E22" s="15"/>
      <c r="F22" s="15"/>
      <c r="G22" s="15"/>
      <c r="H22" s="15"/>
      <c r="I22" s="15"/>
      <c r="J22" s="15"/>
      <c r="K22" s="15"/>
    </row>
    <row r="23" spans="1:11" ht="12.75">
      <c r="A23" s="15"/>
      <c r="B23" s="15"/>
      <c r="C23" s="15"/>
      <c r="D23" s="15"/>
      <c r="E23" s="15"/>
      <c r="F23" s="15"/>
      <c r="G23" s="15"/>
      <c r="H23" s="15"/>
      <c r="I23" s="15"/>
      <c r="J23" s="15"/>
      <c r="K23" s="15"/>
    </row>
    <row r="24" spans="1:11" ht="12.75">
      <c r="A24" s="15"/>
      <c r="B24" s="15"/>
      <c r="C24" s="15"/>
      <c r="D24" s="15"/>
      <c r="E24" s="15"/>
      <c r="F24" s="15"/>
      <c r="G24" s="15"/>
      <c r="H24" s="15"/>
      <c r="I24" s="15"/>
      <c r="J24" s="15"/>
      <c r="K24" s="15"/>
    </row>
    <row r="25" spans="1:11" ht="12.75">
      <c r="A25" s="15"/>
      <c r="B25" s="15"/>
      <c r="C25" s="15"/>
      <c r="D25" s="15"/>
      <c r="E25" s="15"/>
      <c r="F25" s="15"/>
      <c r="G25" s="15"/>
      <c r="H25" s="15"/>
      <c r="I25" s="15"/>
      <c r="J25" s="15"/>
      <c r="K25" s="15"/>
    </row>
    <row r="26" spans="1:11" ht="12.75">
      <c r="A26" s="42"/>
      <c r="B26" s="15"/>
      <c r="C26" s="15"/>
      <c r="D26" s="15"/>
      <c r="E26" s="15"/>
      <c r="F26" s="15"/>
      <c r="G26" s="15"/>
      <c r="H26" s="15"/>
      <c r="I26" s="15"/>
      <c r="J26" s="15"/>
      <c r="K26" s="15"/>
    </row>
    <row r="27" spans="1:11" ht="12.75">
      <c r="A27" s="15"/>
      <c r="B27" s="15"/>
      <c r="C27" s="15"/>
      <c r="D27" s="15"/>
      <c r="E27" s="15"/>
      <c r="F27" s="15"/>
      <c r="G27" s="15"/>
      <c r="H27" s="15"/>
      <c r="I27" s="15"/>
      <c r="J27" s="15"/>
      <c r="K27" s="15"/>
    </row>
    <row r="28" spans="1:11" ht="15.75" customHeight="1">
      <c r="A28" s="15"/>
      <c r="B28" s="15"/>
      <c r="C28" s="15"/>
      <c r="D28" s="15"/>
      <c r="E28" s="15"/>
      <c r="F28" s="15"/>
      <c r="G28" s="15"/>
      <c r="H28" s="15"/>
      <c r="I28" s="15"/>
      <c r="J28" s="15"/>
      <c r="K28" s="15"/>
    </row>
    <row r="29" spans="1:11" ht="16.5" customHeight="1">
      <c r="A29" s="42"/>
      <c r="B29" s="15"/>
      <c r="C29" s="15"/>
      <c r="D29" s="15"/>
      <c r="E29" s="15"/>
      <c r="F29" s="15"/>
      <c r="G29" s="15"/>
      <c r="H29" s="15"/>
      <c r="I29" s="15"/>
      <c r="J29" s="15"/>
      <c r="K29" s="15"/>
    </row>
    <row r="30" spans="1:11" ht="12.75">
      <c r="A30" s="43"/>
      <c r="B30" s="15"/>
      <c r="C30" s="15"/>
      <c r="D30" s="15"/>
      <c r="E30" s="15"/>
      <c r="F30" s="15"/>
      <c r="G30" s="15"/>
      <c r="H30" s="15"/>
      <c r="I30" s="15"/>
      <c r="J30" s="15"/>
      <c r="K30" s="15"/>
    </row>
    <row r="31" spans="1:11" ht="15" customHeight="1">
      <c r="A31" s="44"/>
      <c r="B31" s="15"/>
      <c r="C31" s="15"/>
      <c r="D31" s="15"/>
      <c r="E31" s="15"/>
      <c r="F31" s="15"/>
      <c r="G31" s="15"/>
      <c r="H31" s="15"/>
      <c r="I31" s="15"/>
      <c r="J31" s="15"/>
      <c r="K31" s="15"/>
    </row>
    <row r="32" spans="1:11" ht="12.75">
      <c r="A32" s="43"/>
      <c r="B32" s="15"/>
      <c r="C32" s="15"/>
      <c r="D32" s="15"/>
      <c r="E32" s="15"/>
      <c r="F32" s="15"/>
      <c r="G32" s="15"/>
      <c r="H32" s="15"/>
      <c r="I32" s="15"/>
      <c r="J32" s="15"/>
      <c r="K32" s="15"/>
    </row>
    <row r="33" spans="1:11" ht="12.75">
      <c r="A33" s="15"/>
      <c r="B33" s="15"/>
      <c r="C33" s="15"/>
      <c r="D33" s="15"/>
      <c r="E33" s="15"/>
      <c r="F33" s="15"/>
      <c r="G33" s="15"/>
      <c r="H33" s="15"/>
      <c r="I33" s="15"/>
      <c r="J33" s="15"/>
      <c r="K33" s="15"/>
    </row>
    <row r="34" spans="1:11" ht="12.75">
      <c r="A34" s="15"/>
      <c r="B34" s="15"/>
      <c r="C34" s="15"/>
      <c r="D34" s="15"/>
      <c r="E34" s="15"/>
      <c r="F34" s="15"/>
      <c r="G34" s="15"/>
      <c r="H34" s="15"/>
      <c r="I34" s="15"/>
      <c r="J34" s="15"/>
      <c r="K34" s="15"/>
    </row>
    <row r="35" spans="1:8" ht="12.75">
      <c r="A35" s="22"/>
      <c r="B35" s="22"/>
      <c r="C35" s="22"/>
      <c r="D35" s="22"/>
      <c r="E35" s="22"/>
      <c r="F35" s="22"/>
      <c r="G35" s="22"/>
      <c r="H35" s="22"/>
    </row>
    <row r="36" spans="1:8" ht="12.75">
      <c r="A36" s="22"/>
      <c r="B36" s="22"/>
      <c r="C36" s="15"/>
      <c r="D36" s="22"/>
      <c r="E36" s="22"/>
      <c r="F36" s="22"/>
      <c r="G36" s="22"/>
      <c r="H36" s="22"/>
    </row>
    <row r="37" spans="5:15" ht="12.75">
      <c r="E37" s="22"/>
      <c r="F37" s="22"/>
      <c r="G37" s="22"/>
      <c r="H37" s="22"/>
      <c r="K37" s="29"/>
      <c r="L37" s="29"/>
      <c r="M37" s="7"/>
      <c r="N37" s="36"/>
      <c r="O37" s="36"/>
    </row>
    <row r="38" spans="5:15" ht="12.75">
      <c r="E38" s="22"/>
      <c r="F38" s="22"/>
      <c r="G38" s="22"/>
      <c r="H38" s="22"/>
      <c r="K38" s="30"/>
      <c r="L38" s="30"/>
      <c r="M38" s="7"/>
      <c r="N38" s="36"/>
      <c r="O38" s="36"/>
    </row>
    <row r="39" spans="5:15" ht="12.75">
      <c r="E39" s="22"/>
      <c r="F39" s="22"/>
      <c r="G39" s="22"/>
      <c r="H39" s="22"/>
      <c r="K39" s="30"/>
      <c r="L39" s="30"/>
      <c r="M39" s="7"/>
      <c r="N39" s="36"/>
      <c r="O39" s="36"/>
    </row>
    <row r="40" spans="5:15" ht="12.75">
      <c r="E40" s="22"/>
      <c r="F40" s="22"/>
      <c r="G40" s="22"/>
      <c r="H40" s="22"/>
      <c r="K40" s="31"/>
      <c r="L40" s="31"/>
      <c r="M40" s="7"/>
      <c r="N40" s="36"/>
      <c r="O40" s="36"/>
    </row>
    <row r="41" spans="5:15" ht="12.75">
      <c r="E41" s="22"/>
      <c r="F41" s="22"/>
      <c r="G41" s="22"/>
      <c r="H41" s="22"/>
      <c r="K41" s="30"/>
      <c r="L41" s="30"/>
      <c r="M41" s="7"/>
      <c r="N41" s="36"/>
      <c r="O41" s="36"/>
    </row>
    <row r="42" spans="5:15" ht="12.75">
      <c r="E42" s="28"/>
      <c r="F42" s="22"/>
      <c r="G42" s="22"/>
      <c r="H42" s="22"/>
      <c r="K42" s="32"/>
      <c r="L42" s="37"/>
      <c r="M42" s="7"/>
      <c r="N42" s="36"/>
      <c r="O42" s="36"/>
    </row>
    <row r="43" spans="1:8" ht="12.75">
      <c r="A43" s="22"/>
      <c r="B43" s="22"/>
      <c r="C43" s="22"/>
      <c r="D43" s="22"/>
      <c r="E43" s="22"/>
      <c r="F43" s="22"/>
      <c r="G43" s="22"/>
      <c r="H43" s="22"/>
    </row>
    <row r="44" spans="1:8" ht="12.75">
      <c r="A44" s="22"/>
      <c r="B44" s="22"/>
      <c r="C44" s="22"/>
      <c r="D44" s="22"/>
      <c r="E44" s="22"/>
      <c r="F44" s="22"/>
      <c r="G44" s="22"/>
      <c r="H44" s="22"/>
    </row>
    <row r="45" spans="1:8" ht="12.75">
      <c r="A45" s="22"/>
      <c r="B45" s="22"/>
      <c r="C45" s="22"/>
      <c r="D45" s="22"/>
      <c r="E45" s="22"/>
      <c r="F45" s="22"/>
      <c r="G45" s="22"/>
      <c r="H45" s="22"/>
    </row>
  </sheetData>
  <sheetProtection/>
  <printOptions horizontalCentered="1"/>
  <pageMargins left="0.7874015748031497" right="0.7874015748031497" top="0.7874015748031497" bottom="0.7874015748031497" header="0.31496062992125984" footer="0.3149606299212598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rgb="FF92D050"/>
  </sheetPr>
  <dimension ref="A1:P16"/>
  <sheetViews>
    <sheetView zoomScaleSheetLayoutView="100" zoomScalePageLayoutView="0" workbookViewId="0" topLeftCell="A1">
      <selection activeCell="A1" sqref="A1:K1"/>
    </sheetView>
  </sheetViews>
  <sheetFormatPr defaultColWidth="9.140625" defaultRowHeight="12.75"/>
  <cols>
    <col min="1" max="1" width="10.7109375" style="0" customWidth="1"/>
    <col min="2" max="3" width="12.00390625" style="0" customWidth="1"/>
    <col min="4" max="4" width="10.7109375" style="0" customWidth="1"/>
    <col min="5" max="5" width="7.7109375" style="0" customWidth="1"/>
    <col min="6" max="6" width="10.7109375" style="0" customWidth="1"/>
    <col min="7" max="7" width="7.7109375" style="0" customWidth="1"/>
    <col min="8" max="8" width="10.7109375" style="0" customWidth="1"/>
    <col min="9" max="9" width="7.7109375" style="0" customWidth="1"/>
    <col min="10" max="10" width="10.7109375" style="0" customWidth="1"/>
    <col min="11" max="11" width="7.7109375" style="0" customWidth="1"/>
  </cols>
  <sheetData>
    <row r="1" spans="1:11" ht="16.5" customHeight="1">
      <c r="A1" s="1006" t="s">
        <v>0</v>
      </c>
      <c r="B1" s="973"/>
      <c r="C1" s="973"/>
      <c r="D1" s="973"/>
      <c r="E1" s="973"/>
      <c r="F1" s="973"/>
      <c r="G1" s="973"/>
      <c r="H1" s="973"/>
      <c r="I1" s="973"/>
      <c r="J1" s="973"/>
      <c r="K1" s="973"/>
    </row>
    <row r="2" spans="1:11" s="15" customFormat="1" ht="16.5" customHeight="1">
      <c r="A2" s="1006" t="s">
        <v>386</v>
      </c>
      <c r="B2" s="973"/>
      <c r="C2" s="973"/>
      <c r="D2" s="973"/>
      <c r="E2" s="973"/>
      <c r="F2" s="973"/>
      <c r="G2" s="973"/>
      <c r="H2" s="973"/>
      <c r="I2" s="973"/>
      <c r="J2" s="973"/>
      <c r="K2" s="973"/>
    </row>
    <row r="3" spans="1:11" s="15" customFormat="1" ht="19.5" customHeight="1" thickBot="1">
      <c r="A3" s="1011"/>
      <c r="B3" s="1011"/>
      <c r="C3" s="1011"/>
      <c r="D3" s="1011"/>
      <c r="E3" s="1011"/>
      <c r="F3" s="1011"/>
      <c r="G3" s="1011"/>
      <c r="H3" s="1011"/>
      <c r="I3" s="1011"/>
      <c r="J3" s="1011"/>
      <c r="K3" s="1011"/>
    </row>
    <row r="4" spans="1:11" s="15" customFormat="1" ht="24.75" customHeight="1" thickTop="1">
      <c r="A4" s="975" t="s">
        <v>3</v>
      </c>
      <c r="B4" s="978" t="s">
        <v>53</v>
      </c>
      <c r="C4" s="981" t="s">
        <v>55</v>
      </c>
      <c r="D4" s="981" t="s">
        <v>56</v>
      </c>
      <c r="E4" s="981"/>
      <c r="F4" s="981"/>
      <c r="G4" s="981"/>
      <c r="H4" s="981"/>
      <c r="I4" s="981"/>
      <c r="J4" s="981"/>
      <c r="K4" s="982"/>
    </row>
    <row r="5" spans="1:12" s="15" customFormat="1" ht="25.5" customHeight="1" thickBot="1">
      <c r="A5" s="977"/>
      <c r="B5" s="980"/>
      <c r="C5" s="1009"/>
      <c r="D5" s="132" t="s">
        <v>57</v>
      </c>
      <c r="E5" s="132" t="s">
        <v>44</v>
      </c>
      <c r="F5" s="132" t="s">
        <v>12</v>
      </c>
      <c r="G5" s="132" t="s">
        <v>44</v>
      </c>
      <c r="H5" s="132" t="s">
        <v>58</v>
      </c>
      <c r="I5" s="132" t="s">
        <v>44</v>
      </c>
      <c r="J5" s="132" t="s">
        <v>59</v>
      </c>
      <c r="K5" s="133" t="s">
        <v>44</v>
      </c>
      <c r="L5" s="16"/>
    </row>
    <row r="6" spans="1:13" s="15" customFormat="1" ht="16.5" customHeight="1" thickTop="1">
      <c r="A6" s="136" t="s">
        <v>18</v>
      </c>
      <c r="B6" s="386">
        <v>36</v>
      </c>
      <c r="C6" s="387">
        <v>47</v>
      </c>
      <c r="D6" s="388">
        <v>1</v>
      </c>
      <c r="E6" s="130">
        <f>D6/B6*100</f>
        <v>2.7777777777777777</v>
      </c>
      <c r="F6" s="163">
        <v>25</v>
      </c>
      <c r="G6" s="130">
        <f>F6/B6*100</f>
        <v>69.44444444444444</v>
      </c>
      <c r="H6" s="388">
        <v>1</v>
      </c>
      <c r="I6" s="130">
        <f>H6/B6*100</f>
        <v>2.7777777777777777</v>
      </c>
      <c r="J6" s="388">
        <v>4</v>
      </c>
      <c r="K6" s="225">
        <f>J6/B6*100</f>
        <v>11.11111111111111</v>
      </c>
      <c r="L6" s="16"/>
      <c r="M6" s="648"/>
    </row>
    <row r="7" spans="1:13" s="15" customFormat="1" ht="16.5" customHeight="1">
      <c r="A7" s="137" t="s">
        <v>19</v>
      </c>
      <c r="B7" s="135">
        <v>30</v>
      </c>
      <c r="C7" s="18">
        <v>43</v>
      </c>
      <c r="D7" s="94">
        <v>1</v>
      </c>
      <c r="E7" s="17">
        <f aca="true" t="shared" si="0" ref="E7:E13">D7/B7*100</f>
        <v>3.3333333333333335</v>
      </c>
      <c r="F7" s="116">
        <v>27</v>
      </c>
      <c r="G7" s="17">
        <f aca="true" t="shared" si="1" ref="G7:G13">F7/B7*100</f>
        <v>90</v>
      </c>
      <c r="H7" s="94">
        <v>0</v>
      </c>
      <c r="I7" s="17">
        <f aca="true" t="shared" si="2" ref="I7:I13">H7/B7*100</f>
        <v>0</v>
      </c>
      <c r="J7" s="94">
        <v>2</v>
      </c>
      <c r="K7" s="142">
        <f>J7/B7*100</f>
        <v>6.666666666666667</v>
      </c>
      <c r="L7" s="16"/>
      <c r="M7" s="648"/>
    </row>
    <row r="8" spans="1:13" s="15" customFormat="1" ht="16.5" customHeight="1">
      <c r="A8" s="137" t="s">
        <v>20</v>
      </c>
      <c r="B8" s="135">
        <v>79</v>
      </c>
      <c r="C8" s="18">
        <v>108</v>
      </c>
      <c r="D8" s="94">
        <v>5</v>
      </c>
      <c r="E8" s="17">
        <f t="shared" si="0"/>
        <v>6.329113924050633</v>
      </c>
      <c r="F8" s="116">
        <v>56</v>
      </c>
      <c r="G8" s="17">
        <f t="shared" si="1"/>
        <v>70.88607594936708</v>
      </c>
      <c r="H8" s="637">
        <v>1</v>
      </c>
      <c r="I8" s="17">
        <f t="shared" si="2"/>
        <v>1.2658227848101267</v>
      </c>
      <c r="J8" s="94">
        <v>9</v>
      </c>
      <c r="K8" s="142">
        <f aca="true" t="shared" si="3" ref="K8:K13">J8/B8*100</f>
        <v>11.39240506329114</v>
      </c>
      <c r="L8" s="16"/>
      <c r="M8" s="648"/>
    </row>
    <row r="9" spans="1:13" s="15" customFormat="1" ht="16.5" customHeight="1">
      <c r="A9" s="137" t="s">
        <v>21</v>
      </c>
      <c r="B9" s="135">
        <v>81</v>
      </c>
      <c r="C9" s="18">
        <v>109</v>
      </c>
      <c r="D9" s="94">
        <v>6</v>
      </c>
      <c r="E9" s="17">
        <f t="shared" si="0"/>
        <v>7.4074074074074066</v>
      </c>
      <c r="F9" s="116">
        <v>53</v>
      </c>
      <c r="G9" s="17">
        <f t="shared" si="1"/>
        <v>65.4320987654321</v>
      </c>
      <c r="H9" s="94">
        <v>1</v>
      </c>
      <c r="I9" s="17">
        <f t="shared" si="2"/>
        <v>1.2345679012345678</v>
      </c>
      <c r="J9" s="94">
        <v>4</v>
      </c>
      <c r="K9" s="142">
        <f t="shared" si="3"/>
        <v>4.938271604938271</v>
      </c>
      <c r="L9" s="16"/>
      <c r="M9" s="648"/>
    </row>
    <row r="10" spans="1:13" s="15" customFormat="1" ht="16.5" customHeight="1">
      <c r="A10" s="137" t="s">
        <v>22</v>
      </c>
      <c r="B10" s="135">
        <v>98</v>
      </c>
      <c r="C10" s="18">
        <v>131</v>
      </c>
      <c r="D10" s="94">
        <v>2</v>
      </c>
      <c r="E10" s="17">
        <f t="shared" si="0"/>
        <v>2.0408163265306123</v>
      </c>
      <c r="F10" s="116">
        <v>57</v>
      </c>
      <c r="G10" s="17">
        <f t="shared" si="1"/>
        <v>58.16326530612245</v>
      </c>
      <c r="H10" s="94">
        <v>3</v>
      </c>
      <c r="I10" s="17">
        <f t="shared" si="2"/>
        <v>3.061224489795918</v>
      </c>
      <c r="J10" s="94">
        <v>23</v>
      </c>
      <c r="K10" s="142">
        <f t="shared" si="3"/>
        <v>23.46938775510204</v>
      </c>
      <c r="L10" s="16"/>
      <c r="M10" s="648"/>
    </row>
    <row r="11" spans="1:13" s="15" customFormat="1" ht="16.5" customHeight="1">
      <c r="A11" s="137" t="s">
        <v>23</v>
      </c>
      <c r="B11" s="135">
        <v>232</v>
      </c>
      <c r="C11" s="18">
        <v>283</v>
      </c>
      <c r="D11" s="94">
        <v>13</v>
      </c>
      <c r="E11" s="17">
        <f t="shared" si="0"/>
        <v>5.603448275862069</v>
      </c>
      <c r="F11" s="116">
        <v>132</v>
      </c>
      <c r="G11" s="17">
        <f t="shared" si="1"/>
        <v>56.896551724137936</v>
      </c>
      <c r="H11" s="94">
        <v>3</v>
      </c>
      <c r="I11" s="17">
        <f t="shared" si="2"/>
        <v>1.293103448275862</v>
      </c>
      <c r="J11" s="94">
        <v>42</v>
      </c>
      <c r="K11" s="142">
        <f t="shared" si="3"/>
        <v>18.103448275862068</v>
      </c>
      <c r="L11" s="16"/>
      <c r="M11" s="648"/>
    </row>
    <row r="12" spans="1:13" s="15" customFormat="1" ht="16.5" customHeight="1">
      <c r="A12" s="137" t="s">
        <v>12</v>
      </c>
      <c r="B12" s="135">
        <v>350</v>
      </c>
      <c r="C12" s="18">
        <v>450</v>
      </c>
      <c r="D12" s="94">
        <v>23</v>
      </c>
      <c r="E12" s="17">
        <f t="shared" si="0"/>
        <v>6.571428571428571</v>
      </c>
      <c r="F12" s="116">
        <v>187</v>
      </c>
      <c r="G12" s="17">
        <f t="shared" si="1"/>
        <v>53.42857142857142</v>
      </c>
      <c r="H12" s="94">
        <v>0</v>
      </c>
      <c r="I12" s="17">
        <f t="shared" si="2"/>
        <v>0</v>
      </c>
      <c r="J12" s="94">
        <v>51</v>
      </c>
      <c r="K12" s="142">
        <f t="shared" si="3"/>
        <v>14.571428571428571</v>
      </c>
      <c r="L12" s="16"/>
      <c r="M12" s="648"/>
    </row>
    <row r="13" spans="1:13" s="15" customFormat="1" ht="16.5" customHeight="1" thickBot="1">
      <c r="A13" s="143" t="s">
        <v>13</v>
      </c>
      <c r="B13" s="154">
        <v>303</v>
      </c>
      <c r="C13" s="155">
        <v>376</v>
      </c>
      <c r="D13" s="146">
        <v>35</v>
      </c>
      <c r="E13" s="145">
        <f t="shared" si="0"/>
        <v>11.55115511551155</v>
      </c>
      <c r="F13" s="156">
        <v>163</v>
      </c>
      <c r="G13" s="145">
        <f t="shared" si="1"/>
        <v>53.79537953795379</v>
      </c>
      <c r="H13" s="146">
        <v>0</v>
      </c>
      <c r="I13" s="145">
        <f t="shared" si="2"/>
        <v>0</v>
      </c>
      <c r="J13" s="146">
        <v>35</v>
      </c>
      <c r="K13" s="147">
        <f t="shared" si="3"/>
        <v>11.55115511551155</v>
      </c>
      <c r="L13" s="16"/>
      <c r="M13" s="648"/>
    </row>
    <row r="14" spans="1:16" s="15" customFormat="1" ht="24" customHeight="1" thickBot="1" thickTop="1">
      <c r="A14" s="148" t="s">
        <v>14</v>
      </c>
      <c r="B14" s="157">
        <f>SUM(B6:B13)</f>
        <v>1209</v>
      </c>
      <c r="C14" s="150">
        <f>SUM(C6:C13)</f>
        <v>1547</v>
      </c>
      <c r="D14" s="152">
        <f>SUM(D6:D13)</f>
        <v>86</v>
      </c>
      <c r="E14" s="151">
        <f>D14/B14*100</f>
        <v>7.113316790736146</v>
      </c>
      <c r="F14" s="158">
        <f>SUM(F6:F13)</f>
        <v>700</v>
      </c>
      <c r="G14" s="151">
        <f>F14/B14*100</f>
        <v>57.899090157154674</v>
      </c>
      <c r="H14" s="152">
        <f>SUM(H6:H13)</f>
        <v>9</v>
      </c>
      <c r="I14" s="151">
        <f>H14/B14*100</f>
        <v>0.7444168734491315</v>
      </c>
      <c r="J14" s="152">
        <f>SUM(J6:J13)</f>
        <v>170</v>
      </c>
      <c r="K14" s="153">
        <f>J14/B14*100</f>
        <v>14.061207609594707</v>
      </c>
      <c r="M14" s="648"/>
      <c r="P14" s="33"/>
    </row>
    <row r="15" spans="1:16" s="15" customFormat="1" ht="16.5" customHeight="1" thickTop="1">
      <c r="A15" s="19"/>
      <c r="G15" s="16"/>
      <c r="K15" s="16"/>
      <c r="P15" s="825"/>
    </row>
    <row r="16" spans="2:11" s="13" customFormat="1" ht="13.5" customHeight="1">
      <c r="B16" s="1010" t="s">
        <v>251</v>
      </c>
      <c r="C16" s="1010"/>
      <c r="D16" s="1010"/>
      <c r="E16" s="5"/>
      <c r="F16" s="5"/>
      <c r="G16" s="5"/>
      <c r="H16" s="5"/>
      <c r="I16" s="5"/>
      <c r="J16" s="5"/>
      <c r="K16" s="5"/>
    </row>
  </sheetData>
  <sheetProtection/>
  <mergeCells count="8">
    <mergeCell ref="B16:D16"/>
    <mergeCell ref="A1:K1"/>
    <mergeCell ref="A3:K3"/>
    <mergeCell ref="A2:K2"/>
    <mergeCell ref="A4:A5"/>
    <mergeCell ref="B4:B5"/>
    <mergeCell ref="C4:C5"/>
    <mergeCell ref="D4:K4"/>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I14 G14 E14" formula="1"/>
  </ignoredErrors>
</worksheet>
</file>

<file path=xl/worksheets/sheet12.xml><?xml version="1.0" encoding="utf-8"?>
<worksheet xmlns="http://schemas.openxmlformats.org/spreadsheetml/2006/main" xmlns:r="http://schemas.openxmlformats.org/officeDocument/2006/relationships">
  <sheetPr>
    <tabColor rgb="FF92D050"/>
  </sheetPr>
  <dimension ref="A6:Q37"/>
  <sheetViews>
    <sheetView zoomScaleSheetLayoutView="100" zoomScalePageLayoutView="0" workbookViewId="0" topLeftCell="A1">
      <selection activeCell="J38" sqref="J38"/>
    </sheetView>
  </sheetViews>
  <sheetFormatPr defaultColWidth="9.140625" defaultRowHeight="12.75"/>
  <cols>
    <col min="1" max="1" width="23.8515625" style="0" customWidth="1"/>
    <col min="2" max="16" width="6.7109375" style="1" customWidth="1"/>
    <col min="17" max="17" width="6.7109375" style="0" customWidth="1"/>
  </cols>
  <sheetData>
    <row r="6" spans="2:11" ht="12.75">
      <c r="B6" s="79"/>
      <c r="C6" s="79"/>
      <c r="D6" s="80"/>
      <c r="E6" s="77"/>
      <c r="F6" s="50"/>
      <c r="G6" s="77"/>
      <c r="H6" s="50"/>
      <c r="I6" s="77"/>
      <c r="J6" s="50"/>
      <c r="K6" s="77"/>
    </row>
    <row r="7" spans="2:11" ht="12.75">
      <c r="B7" s="79"/>
      <c r="C7" s="79"/>
      <c r="D7" s="80"/>
      <c r="E7" s="77"/>
      <c r="F7" s="50"/>
      <c r="G7" s="77"/>
      <c r="H7" s="50"/>
      <c r="I7" s="77"/>
      <c r="J7" s="50"/>
      <c r="K7" s="77"/>
    </row>
    <row r="8" spans="2:11" ht="12.75">
      <c r="B8" s="79"/>
      <c r="C8" s="79"/>
      <c r="D8" s="80"/>
      <c r="E8" s="77"/>
      <c r="F8" s="50"/>
      <c r="G8" s="77"/>
      <c r="H8" s="50"/>
      <c r="I8" s="77"/>
      <c r="J8" s="50"/>
      <c r="K8" s="77"/>
    </row>
    <row r="9" spans="2:11" ht="12.75">
      <c r="B9" s="79"/>
      <c r="C9" s="79"/>
      <c r="D9" s="80"/>
      <c r="E9" s="77"/>
      <c r="F9" s="50"/>
      <c r="G9" s="77"/>
      <c r="H9" s="50"/>
      <c r="I9" s="77"/>
      <c r="J9" s="50"/>
      <c r="K9" s="77"/>
    </row>
    <row r="10" spans="2:11" ht="12.75">
      <c r="B10" s="79"/>
      <c r="C10" s="79"/>
      <c r="D10" s="80"/>
      <c r="E10" s="77"/>
      <c r="F10" s="50"/>
      <c r="G10" s="77"/>
      <c r="H10" s="50"/>
      <c r="I10" s="77"/>
      <c r="J10" s="50"/>
      <c r="K10" s="77"/>
    </row>
    <row r="11" spans="2:11" ht="12.75">
      <c r="B11" s="79"/>
      <c r="C11" s="79"/>
      <c r="D11" s="80"/>
      <c r="E11" s="77"/>
      <c r="F11" s="50"/>
      <c r="G11" s="77"/>
      <c r="H11" s="50"/>
      <c r="I11" s="77"/>
      <c r="J11" s="50"/>
      <c r="K11" s="77"/>
    </row>
    <row r="12" spans="2:11" ht="12.75">
      <c r="B12" s="79"/>
      <c r="C12" s="79"/>
      <c r="D12" s="80"/>
      <c r="E12" s="77"/>
      <c r="F12" s="50"/>
      <c r="G12" s="77"/>
      <c r="H12" s="50"/>
      <c r="I12" s="77"/>
      <c r="J12" s="50"/>
      <c r="K12" s="77"/>
    </row>
    <row r="13" spans="2:11" ht="12.75">
      <c r="B13" s="79"/>
      <c r="C13" s="79"/>
      <c r="D13" s="80"/>
      <c r="E13" s="77"/>
      <c r="F13" s="50"/>
      <c r="G13" s="77"/>
      <c r="H13" s="50"/>
      <c r="I13" s="77"/>
      <c r="J13" s="50"/>
      <c r="K13" s="77"/>
    </row>
    <row r="14" spans="2:11" ht="12.75">
      <c r="B14" s="79"/>
      <c r="C14" s="79"/>
      <c r="D14" s="80"/>
      <c r="E14" s="77"/>
      <c r="F14" s="50"/>
      <c r="G14" s="77"/>
      <c r="H14" s="50"/>
      <c r="I14" s="78"/>
      <c r="J14" s="50"/>
      <c r="K14" s="78"/>
    </row>
    <row r="15" spans="2:11" ht="12.75">
      <c r="B15" s="79"/>
      <c r="C15" s="79"/>
      <c r="D15" s="80"/>
      <c r="E15" s="77"/>
      <c r="F15" s="51"/>
      <c r="G15" s="77"/>
      <c r="H15" s="51"/>
      <c r="I15" s="77"/>
      <c r="J15" s="51"/>
      <c r="K15" s="77"/>
    </row>
    <row r="26" ht="12.75">
      <c r="A26" s="41"/>
    </row>
    <row r="29" spans="1:16" ht="12.75">
      <c r="A29" s="1012"/>
      <c r="B29" s="1013"/>
      <c r="C29" s="1013"/>
      <c r="D29" s="1013"/>
      <c r="E29" s="1013"/>
      <c r="F29" s="1013"/>
      <c r="G29" s="1013"/>
      <c r="H29" s="1013"/>
      <c r="I29" s="1013"/>
      <c r="J29" s="1013"/>
      <c r="K29" s="1013"/>
      <c r="L29" s="1013"/>
      <c r="M29" s="1013"/>
      <c r="N29" s="1013"/>
      <c r="O29" s="1013"/>
      <c r="P29"/>
    </row>
    <row r="30" spans="1:16" ht="13.5" thickBot="1">
      <c r="A30" s="76"/>
      <c r="B30" s="77"/>
      <c r="C30" s="77"/>
      <c r="D30" s="77"/>
      <c r="E30" s="77"/>
      <c r="F30" s="77"/>
      <c r="G30" s="77"/>
      <c r="H30" s="77"/>
      <c r="I30" s="77"/>
      <c r="J30" s="77"/>
      <c r="K30" s="77"/>
      <c r="L30" s="77"/>
      <c r="M30" s="77"/>
      <c r="N30" s="77"/>
      <c r="O30" s="77"/>
      <c r="P30"/>
    </row>
    <row r="31" spans="1:17" ht="19.5" customHeight="1" thickBot="1">
      <c r="A31" s="98" t="s">
        <v>4</v>
      </c>
      <c r="B31" s="95">
        <v>2001</v>
      </c>
      <c r="C31" s="95">
        <v>2002</v>
      </c>
      <c r="D31" s="95">
        <v>2003</v>
      </c>
      <c r="E31" s="95">
        <v>2004</v>
      </c>
      <c r="F31" s="95">
        <v>2005</v>
      </c>
      <c r="G31" s="95">
        <v>2006</v>
      </c>
      <c r="H31" s="95">
        <v>2007</v>
      </c>
      <c r="I31" s="95">
        <v>2008</v>
      </c>
      <c r="J31" s="95">
        <v>2009</v>
      </c>
      <c r="K31" s="95">
        <v>2010</v>
      </c>
      <c r="L31" s="95">
        <v>2011</v>
      </c>
      <c r="M31" s="95">
        <v>2012</v>
      </c>
      <c r="N31" s="95">
        <v>2013</v>
      </c>
      <c r="O31" s="95">
        <v>2014</v>
      </c>
      <c r="P31" s="95">
        <v>2015</v>
      </c>
      <c r="Q31" s="95">
        <v>2016</v>
      </c>
    </row>
    <row r="32" spans="1:17" ht="18" customHeight="1" thickBot="1">
      <c r="A32" s="96" t="s">
        <v>68</v>
      </c>
      <c r="B32" s="99">
        <v>10.91</v>
      </c>
      <c r="C32" s="99">
        <v>10.27</v>
      </c>
      <c r="D32" s="99">
        <v>9.01</v>
      </c>
      <c r="E32" s="99">
        <v>7.55</v>
      </c>
      <c r="F32" s="99">
        <v>6.97</v>
      </c>
      <c r="G32" s="99">
        <v>6.15</v>
      </c>
      <c r="H32" s="99">
        <v>7.1</v>
      </c>
      <c r="I32" s="99">
        <v>7.41</v>
      </c>
      <c r="J32" s="99">
        <v>6.55</v>
      </c>
      <c r="K32" s="99">
        <v>5.61</v>
      </c>
      <c r="L32" s="128">
        <v>5.68</v>
      </c>
      <c r="M32" s="128">
        <v>5.25</v>
      </c>
      <c r="N32" s="128">
        <v>5</v>
      </c>
      <c r="O32" s="128">
        <v>4.62</v>
      </c>
      <c r="P32" s="128">
        <v>4.45</v>
      </c>
      <c r="Q32" s="128">
        <v>4.45</v>
      </c>
    </row>
    <row r="33" spans="1:17" ht="18" customHeight="1" thickBot="1">
      <c r="A33" s="96" t="s">
        <v>69</v>
      </c>
      <c r="B33" s="99">
        <v>2.53</v>
      </c>
      <c r="C33" s="99">
        <v>2.48</v>
      </c>
      <c r="D33" s="99">
        <v>2.44</v>
      </c>
      <c r="E33" s="99">
        <v>2.02</v>
      </c>
      <c r="F33" s="99">
        <v>1.93</v>
      </c>
      <c r="G33" s="99">
        <v>1.58</v>
      </c>
      <c r="H33" s="99">
        <v>1.92</v>
      </c>
      <c r="I33" s="99">
        <v>2.13</v>
      </c>
      <c r="J33" s="99">
        <v>2.02</v>
      </c>
      <c r="K33" s="99">
        <v>1.75</v>
      </c>
      <c r="L33" s="128">
        <v>1.71</v>
      </c>
      <c r="M33" s="128">
        <v>1.84</v>
      </c>
      <c r="N33" s="128">
        <v>1.806</v>
      </c>
      <c r="O33" s="128">
        <v>1.554</v>
      </c>
      <c r="P33" s="128">
        <v>1.32</v>
      </c>
      <c r="Q33" s="128">
        <v>1.21</v>
      </c>
    </row>
    <row r="37" spans="1:16" ht="12.75">
      <c r="A37" s="20"/>
      <c r="B37" s="20"/>
      <c r="C37" s="20"/>
      <c r="D37" s="20"/>
      <c r="E37" s="20"/>
      <c r="F37" s="20"/>
      <c r="G37" s="20"/>
      <c r="H37" s="20"/>
      <c r="I37" s="20"/>
      <c r="J37" s="20"/>
      <c r="K37" s="20"/>
      <c r="L37" s="20"/>
      <c r="M37" s="20"/>
      <c r="N37" s="20"/>
      <c r="O37" s="20"/>
      <c r="P37" s="20"/>
    </row>
  </sheetData>
  <sheetProtection/>
  <mergeCells count="1">
    <mergeCell ref="A29:O29"/>
  </mergeCells>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rgb="FF92D050"/>
  </sheetPr>
  <dimension ref="A1:S19"/>
  <sheetViews>
    <sheetView zoomScaleSheetLayoutView="100" zoomScalePageLayoutView="0" workbookViewId="0" topLeftCell="A1">
      <selection activeCell="A1" sqref="A1:K1"/>
    </sheetView>
  </sheetViews>
  <sheetFormatPr defaultColWidth="9.140625" defaultRowHeight="12.75"/>
  <cols>
    <col min="1" max="1" width="12.7109375" style="0" customWidth="1"/>
    <col min="2" max="2" width="12.00390625" style="0" customWidth="1"/>
    <col min="3" max="3" width="12.28125" style="0" customWidth="1"/>
    <col min="4" max="4" width="10.7109375" style="0" customWidth="1"/>
    <col min="5" max="5" width="7.7109375" style="0" customWidth="1"/>
    <col min="6" max="6" width="10.7109375" style="0" customWidth="1"/>
    <col min="7" max="7" width="7.7109375" style="0" customWidth="1"/>
    <col min="8" max="8" width="10.7109375" style="0" customWidth="1"/>
    <col min="9" max="9" width="7.7109375" style="0" customWidth="1"/>
    <col min="10" max="10" width="10.7109375" style="0" customWidth="1"/>
    <col min="11" max="11" width="7.7109375" style="0" customWidth="1"/>
  </cols>
  <sheetData>
    <row r="1" spans="1:11" ht="16.5" customHeight="1">
      <c r="A1" s="1014" t="s">
        <v>0</v>
      </c>
      <c r="B1" s="1014"/>
      <c r="C1" s="1014"/>
      <c r="D1" s="1014"/>
      <c r="E1" s="1014"/>
      <c r="F1" s="1014"/>
      <c r="G1" s="1014"/>
      <c r="H1" s="1014"/>
      <c r="I1" s="1014"/>
      <c r="J1" s="1014"/>
      <c r="K1" s="1014"/>
    </row>
    <row r="2" spans="1:11" ht="16.5" customHeight="1">
      <c r="A2" s="1014" t="s">
        <v>387</v>
      </c>
      <c r="B2" s="1014"/>
      <c r="C2" s="1014"/>
      <c r="D2" s="1014"/>
      <c r="E2" s="1014"/>
      <c r="F2" s="1014"/>
      <c r="G2" s="1014"/>
      <c r="H2" s="1014"/>
      <c r="I2" s="1014"/>
      <c r="J2" s="1014"/>
      <c r="K2" s="1014"/>
    </row>
    <row r="3" spans="1:11" ht="19.5" customHeight="1" thickBot="1">
      <c r="A3" s="1011"/>
      <c r="B3" s="1011"/>
      <c r="C3" s="1011"/>
      <c r="D3" s="1011"/>
      <c r="E3" s="1011"/>
      <c r="F3" s="1011"/>
      <c r="G3" s="1011"/>
      <c r="H3" s="1011"/>
      <c r="I3" s="1011"/>
      <c r="J3" s="1011"/>
      <c r="K3" s="1011"/>
    </row>
    <row r="4" spans="1:11" ht="25.5" customHeight="1" thickTop="1">
      <c r="A4" s="975" t="s">
        <v>3</v>
      </c>
      <c r="B4" s="978" t="s">
        <v>53</v>
      </c>
      <c r="C4" s="981" t="s">
        <v>55</v>
      </c>
      <c r="D4" s="981" t="s">
        <v>56</v>
      </c>
      <c r="E4" s="981"/>
      <c r="F4" s="981"/>
      <c r="G4" s="981"/>
      <c r="H4" s="981"/>
      <c r="I4" s="981"/>
      <c r="J4" s="981"/>
      <c r="K4" s="982"/>
    </row>
    <row r="5" spans="1:11" ht="25.5" customHeight="1" thickBot="1">
      <c r="A5" s="977"/>
      <c r="B5" s="980"/>
      <c r="C5" s="1009"/>
      <c r="D5" s="132" t="s">
        <v>57</v>
      </c>
      <c r="E5" s="132" t="s">
        <v>44</v>
      </c>
      <c r="F5" s="132" t="s">
        <v>12</v>
      </c>
      <c r="G5" s="132" t="s">
        <v>44</v>
      </c>
      <c r="H5" s="132" t="s">
        <v>58</v>
      </c>
      <c r="I5" s="132" t="s">
        <v>44</v>
      </c>
      <c r="J5" s="132" t="s">
        <v>59</v>
      </c>
      <c r="K5" s="133" t="s">
        <v>44</v>
      </c>
    </row>
    <row r="6" spans="1:13" ht="16.5" customHeight="1" thickTop="1">
      <c r="A6" s="136" t="s">
        <v>18</v>
      </c>
      <c r="B6" s="383">
        <v>559</v>
      </c>
      <c r="C6" s="138">
        <v>602</v>
      </c>
      <c r="D6" s="649">
        <v>103</v>
      </c>
      <c r="E6" s="139">
        <f>D6/B6*100</f>
        <v>18.425760286225405</v>
      </c>
      <c r="F6" s="140">
        <v>343</v>
      </c>
      <c r="G6" s="139">
        <f>F6/B6*100</f>
        <v>61.35957066189624</v>
      </c>
      <c r="H6" s="140">
        <v>30</v>
      </c>
      <c r="I6" s="139">
        <f>H6/B6*100</f>
        <v>5.366726296958855</v>
      </c>
      <c r="J6" s="140">
        <v>75</v>
      </c>
      <c r="K6" s="141">
        <f>J6/B6*100</f>
        <v>13.416815742397137</v>
      </c>
      <c r="M6" s="7"/>
    </row>
    <row r="7" spans="1:13" ht="16.5" customHeight="1">
      <c r="A7" s="137" t="s">
        <v>19</v>
      </c>
      <c r="B7" s="384">
        <v>392</v>
      </c>
      <c r="C7" s="8">
        <v>418</v>
      </c>
      <c r="D7" s="8">
        <v>50</v>
      </c>
      <c r="E7" s="17">
        <f aca="true" t="shared" si="0" ref="E7:E14">D7/B7*100</f>
        <v>12.755102040816327</v>
      </c>
      <c r="F7" s="94">
        <v>285</v>
      </c>
      <c r="G7" s="17">
        <f aca="true" t="shared" si="1" ref="G7:G14">F7/B7*100</f>
        <v>72.70408163265306</v>
      </c>
      <c r="H7" s="94">
        <v>20</v>
      </c>
      <c r="I7" s="17">
        <f aca="true" t="shared" si="2" ref="I7:I14">H7/B7*100</f>
        <v>5.1020408163265305</v>
      </c>
      <c r="J7" s="94">
        <v>35</v>
      </c>
      <c r="K7" s="142">
        <f>J7/B7*100</f>
        <v>8.928571428571429</v>
      </c>
      <c r="M7" s="7"/>
    </row>
    <row r="8" spans="1:13" ht="16.5" customHeight="1">
      <c r="A8" s="137" t="s">
        <v>20</v>
      </c>
      <c r="B8" s="384">
        <v>274</v>
      </c>
      <c r="C8" s="8">
        <v>304</v>
      </c>
      <c r="D8" s="8">
        <v>26</v>
      </c>
      <c r="E8" s="17">
        <f t="shared" si="0"/>
        <v>9.48905109489051</v>
      </c>
      <c r="F8" s="94">
        <v>206</v>
      </c>
      <c r="G8" s="17">
        <f t="shared" si="1"/>
        <v>75.18248175182481</v>
      </c>
      <c r="H8" s="94">
        <v>5</v>
      </c>
      <c r="I8" s="17">
        <f t="shared" si="2"/>
        <v>1.824817518248175</v>
      </c>
      <c r="J8" s="94">
        <v>31</v>
      </c>
      <c r="K8" s="142">
        <f aca="true" t="shared" si="3" ref="K8:K14">J8/B8*100</f>
        <v>11.313868613138686</v>
      </c>
      <c r="M8" s="7"/>
    </row>
    <row r="9" spans="1:13" ht="16.5" customHeight="1">
      <c r="A9" s="137" t="s">
        <v>21</v>
      </c>
      <c r="B9" s="384">
        <v>414</v>
      </c>
      <c r="C9" s="8">
        <v>455</v>
      </c>
      <c r="D9" s="8">
        <v>25</v>
      </c>
      <c r="E9" s="17">
        <f t="shared" si="0"/>
        <v>6.038647342995169</v>
      </c>
      <c r="F9" s="94">
        <v>322</v>
      </c>
      <c r="G9" s="17">
        <f t="shared" si="1"/>
        <v>77.77777777777779</v>
      </c>
      <c r="H9" s="94">
        <v>18</v>
      </c>
      <c r="I9" s="17">
        <f t="shared" si="2"/>
        <v>4.3478260869565215</v>
      </c>
      <c r="J9" s="94">
        <v>44</v>
      </c>
      <c r="K9" s="142">
        <f t="shared" si="3"/>
        <v>10.628019323671497</v>
      </c>
      <c r="M9" s="7"/>
    </row>
    <row r="10" spans="1:13" ht="16.5" customHeight="1">
      <c r="A10" s="137" t="s">
        <v>22</v>
      </c>
      <c r="B10" s="384">
        <v>267</v>
      </c>
      <c r="C10" s="8">
        <v>284</v>
      </c>
      <c r="D10" s="8">
        <v>26</v>
      </c>
      <c r="E10" s="17">
        <f t="shared" si="0"/>
        <v>9.737827715355806</v>
      </c>
      <c r="F10" s="94">
        <v>188</v>
      </c>
      <c r="G10" s="17">
        <f t="shared" si="1"/>
        <v>70.4119850187266</v>
      </c>
      <c r="H10" s="94">
        <v>14</v>
      </c>
      <c r="I10" s="17">
        <f t="shared" si="2"/>
        <v>5.2434456928838955</v>
      </c>
      <c r="J10" s="94">
        <v>36</v>
      </c>
      <c r="K10" s="142">
        <f t="shared" si="3"/>
        <v>13.48314606741573</v>
      </c>
      <c r="M10" s="7"/>
    </row>
    <row r="11" spans="1:13" ht="16.5" customHeight="1">
      <c r="A11" s="137" t="s">
        <v>23</v>
      </c>
      <c r="B11" s="384">
        <v>719</v>
      </c>
      <c r="C11" s="8">
        <v>758</v>
      </c>
      <c r="D11" s="8">
        <v>48</v>
      </c>
      <c r="E11" s="17">
        <f t="shared" si="0"/>
        <v>6.675938803894297</v>
      </c>
      <c r="F11" s="94">
        <v>510</v>
      </c>
      <c r="G11" s="17">
        <f t="shared" si="1"/>
        <v>70.9318497913769</v>
      </c>
      <c r="H11" s="94">
        <v>14</v>
      </c>
      <c r="I11" s="17">
        <f t="shared" si="2"/>
        <v>1.9471488178025034</v>
      </c>
      <c r="J11" s="94">
        <v>142</v>
      </c>
      <c r="K11" s="142">
        <f t="shared" si="3"/>
        <v>19.749652294853963</v>
      </c>
      <c r="M11" s="7"/>
    </row>
    <row r="12" spans="1:13" ht="16.5" customHeight="1">
      <c r="A12" s="137" t="s">
        <v>12</v>
      </c>
      <c r="B12" s="384">
        <v>664</v>
      </c>
      <c r="C12" s="8">
        <v>718</v>
      </c>
      <c r="D12" s="8">
        <v>50</v>
      </c>
      <c r="E12" s="17">
        <f t="shared" si="0"/>
        <v>7.530120481927711</v>
      </c>
      <c r="F12" s="94">
        <v>461</v>
      </c>
      <c r="G12" s="17">
        <f t="shared" si="1"/>
        <v>69.42771084337349</v>
      </c>
      <c r="H12" s="94">
        <v>13</v>
      </c>
      <c r="I12" s="17">
        <f t="shared" si="2"/>
        <v>1.957831325301205</v>
      </c>
      <c r="J12" s="94">
        <v>123</v>
      </c>
      <c r="K12" s="142">
        <f t="shared" si="3"/>
        <v>18.52409638554217</v>
      </c>
      <c r="M12" s="7"/>
    </row>
    <row r="13" spans="1:13" ht="16.5" customHeight="1">
      <c r="A13" s="137" t="s">
        <v>13</v>
      </c>
      <c r="B13" s="384">
        <v>970</v>
      </c>
      <c r="C13" s="8">
        <v>1007</v>
      </c>
      <c r="D13" s="8">
        <v>64</v>
      </c>
      <c r="E13" s="17">
        <f t="shared" si="0"/>
        <v>6.5979381443298974</v>
      </c>
      <c r="F13" s="94">
        <v>689</v>
      </c>
      <c r="G13" s="17">
        <f t="shared" si="1"/>
        <v>71.03092783505154</v>
      </c>
      <c r="H13" s="94">
        <v>17</v>
      </c>
      <c r="I13" s="17">
        <f t="shared" si="2"/>
        <v>1.7525773195876289</v>
      </c>
      <c r="J13" s="94">
        <v>181</v>
      </c>
      <c r="K13" s="142">
        <f t="shared" si="3"/>
        <v>18.65979381443299</v>
      </c>
      <c r="M13" s="7"/>
    </row>
    <row r="14" spans="1:13" s="12" customFormat="1" ht="16.5" customHeight="1" thickBot="1">
      <c r="A14" s="143" t="s">
        <v>181</v>
      </c>
      <c r="B14" s="385">
        <v>25</v>
      </c>
      <c r="C14" s="144">
        <v>35</v>
      </c>
      <c r="D14" s="144">
        <v>1</v>
      </c>
      <c r="E14" s="145">
        <f t="shared" si="0"/>
        <v>4</v>
      </c>
      <c r="F14" s="146">
        <v>17</v>
      </c>
      <c r="G14" s="145">
        <f t="shared" si="1"/>
        <v>68</v>
      </c>
      <c r="H14" s="146">
        <v>6</v>
      </c>
      <c r="I14" s="145">
        <f t="shared" si="2"/>
        <v>24</v>
      </c>
      <c r="J14" s="146">
        <v>1</v>
      </c>
      <c r="K14" s="147">
        <f t="shared" si="3"/>
        <v>4</v>
      </c>
      <c r="L14" s="650"/>
      <c r="M14" s="7"/>
    </row>
    <row r="15" spans="1:19" ht="24" customHeight="1" thickBot="1" thickTop="1">
      <c r="A15" s="148" t="s">
        <v>14</v>
      </c>
      <c r="B15" s="149">
        <f>SUM(B6:B14)</f>
        <v>4284</v>
      </c>
      <c r="C15" s="150">
        <f>SUM(C6:C14)</f>
        <v>4581</v>
      </c>
      <c r="D15" s="150">
        <f>SUM(D6:D14)</f>
        <v>393</v>
      </c>
      <c r="E15" s="151">
        <f>D15/B15*100</f>
        <v>9.173669467787114</v>
      </c>
      <c r="F15" s="152">
        <f>SUM(F6:F14)</f>
        <v>3021</v>
      </c>
      <c r="G15" s="151">
        <f>F15/B15*100</f>
        <v>70.51820728291317</v>
      </c>
      <c r="H15" s="152">
        <f>SUM(H6:H14)</f>
        <v>137</v>
      </c>
      <c r="I15" s="151">
        <f>H15/B15*100</f>
        <v>3.1979458450046683</v>
      </c>
      <c r="J15" s="152">
        <f>SUM(J6:J14)</f>
        <v>668</v>
      </c>
      <c r="K15" s="153">
        <f>J15/B15*100</f>
        <v>15.592903828197946</v>
      </c>
      <c r="M15" s="7"/>
      <c r="P15" s="7"/>
      <c r="S15" s="36"/>
    </row>
    <row r="16" spans="1:2" ht="16.5" customHeight="1" thickTop="1">
      <c r="A16" s="21"/>
      <c r="B16" s="20"/>
    </row>
    <row r="17" spans="2:4" ht="12.75">
      <c r="B17" s="1005" t="s">
        <v>251</v>
      </c>
      <c r="C17" s="1005"/>
      <c r="D17" s="1005"/>
    </row>
    <row r="19" ht="12.75">
      <c r="J19" s="7"/>
    </row>
  </sheetData>
  <sheetProtection/>
  <mergeCells count="8">
    <mergeCell ref="B17:D17"/>
    <mergeCell ref="A1:K1"/>
    <mergeCell ref="A2:K2"/>
    <mergeCell ref="A3:K3"/>
    <mergeCell ref="A4:A5"/>
    <mergeCell ref="B4:B5"/>
    <mergeCell ref="C4:C5"/>
    <mergeCell ref="D4:K4"/>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E15 G15 I15" formula="1"/>
  </ignoredErrors>
</worksheet>
</file>

<file path=xl/worksheets/sheet14.xml><?xml version="1.0" encoding="utf-8"?>
<worksheet xmlns="http://schemas.openxmlformats.org/spreadsheetml/2006/main" xmlns:r="http://schemas.openxmlformats.org/officeDocument/2006/relationships">
  <sheetPr>
    <tabColor rgb="FF92D050"/>
  </sheetPr>
  <dimension ref="A6:Q33"/>
  <sheetViews>
    <sheetView zoomScaleSheetLayoutView="100" zoomScalePageLayoutView="0" workbookViewId="0" topLeftCell="A1">
      <selection activeCell="K37" sqref="K37"/>
    </sheetView>
  </sheetViews>
  <sheetFormatPr defaultColWidth="9.140625" defaultRowHeight="12.75"/>
  <cols>
    <col min="1" max="1" width="23.8515625" style="0" customWidth="1"/>
    <col min="2" max="15" width="6.8515625" style="1" customWidth="1"/>
    <col min="16" max="17" width="6.8515625" style="0" customWidth="1"/>
  </cols>
  <sheetData>
    <row r="6" spans="2:11" ht="12.75">
      <c r="B6" s="79"/>
      <c r="C6" s="79"/>
      <c r="D6" s="80"/>
      <c r="E6" s="77"/>
      <c r="F6" s="651"/>
      <c r="G6" s="77"/>
      <c r="H6" s="651"/>
      <c r="I6" s="77"/>
      <c r="J6" s="651"/>
      <c r="K6" s="77"/>
    </row>
    <row r="7" spans="2:11" ht="12.75">
      <c r="B7" s="79"/>
      <c r="C7" s="79"/>
      <c r="D7" s="80"/>
      <c r="E7" s="77"/>
      <c r="F7" s="651"/>
      <c r="G7" s="77"/>
      <c r="H7" s="651"/>
      <c r="I7" s="77"/>
      <c r="J7" s="651"/>
      <c r="K7" s="77"/>
    </row>
    <row r="8" spans="2:11" ht="12.75">
      <c r="B8" s="79"/>
      <c r="C8" s="79"/>
      <c r="D8" s="80"/>
      <c r="E8" s="77"/>
      <c r="F8" s="651"/>
      <c r="G8" s="77"/>
      <c r="H8" s="651"/>
      <c r="I8" s="77"/>
      <c r="J8" s="651"/>
      <c r="K8" s="77"/>
    </row>
    <row r="9" spans="2:11" ht="12.75">
      <c r="B9" s="79"/>
      <c r="C9" s="79"/>
      <c r="D9" s="80"/>
      <c r="E9" s="77"/>
      <c r="F9" s="651"/>
      <c r="G9" s="77"/>
      <c r="H9" s="651"/>
      <c r="I9" s="77"/>
      <c r="J9" s="651"/>
      <c r="K9" s="77"/>
    </row>
    <row r="10" spans="2:11" ht="12.75">
      <c r="B10" s="79"/>
      <c r="C10" s="79"/>
      <c r="D10" s="80"/>
      <c r="E10" s="77"/>
      <c r="F10" s="651"/>
      <c r="G10" s="77"/>
      <c r="H10" s="651"/>
      <c r="I10" s="77"/>
      <c r="J10" s="651"/>
      <c r="K10" s="77"/>
    </row>
    <row r="11" spans="2:11" ht="12.75">
      <c r="B11" s="79"/>
      <c r="C11" s="79"/>
      <c r="D11" s="80"/>
      <c r="E11" s="77"/>
      <c r="F11" s="651"/>
      <c r="G11" s="77"/>
      <c r="H11" s="651"/>
      <c r="I11" s="77"/>
      <c r="J11" s="651"/>
      <c r="K11" s="77"/>
    </row>
    <row r="12" spans="2:11" ht="12.75">
      <c r="B12" s="79"/>
      <c r="C12" s="79"/>
      <c r="D12" s="80"/>
      <c r="E12" s="77"/>
      <c r="F12" s="651"/>
      <c r="G12" s="77"/>
      <c r="H12" s="651"/>
      <c r="I12" s="77"/>
      <c r="J12" s="651"/>
      <c r="K12" s="77"/>
    </row>
    <row r="13" spans="2:11" ht="12.75">
      <c r="B13" s="79"/>
      <c r="C13" s="79"/>
      <c r="D13" s="80"/>
      <c r="E13" s="77"/>
      <c r="F13" s="651"/>
      <c r="G13" s="77"/>
      <c r="H13" s="651"/>
      <c r="I13" s="77"/>
      <c r="J13" s="651"/>
      <c r="K13" s="77"/>
    </row>
    <row r="14" spans="2:11" ht="12.75">
      <c r="B14" s="79"/>
      <c r="C14" s="79"/>
      <c r="D14" s="80"/>
      <c r="E14" s="77"/>
      <c r="F14" s="651"/>
      <c r="G14" s="77"/>
      <c r="H14" s="651"/>
      <c r="I14" s="823"/>
      <c r="J14" s="651"/>
      <c r="K14" s="823"/>
    </row>
    <row r="15" spans="2:11" ht="12.75">
      <c r="B15" s="79"/>
      <c r="C15" s="79"/>
      <c r="D15" s="80"/>
      <c r="E15" s="77"/>
      <c r="F15" s="657"/>
      <c r="G15" s="77"/>
      <c r="H15" s="657"/>
      <c r="I15" s="77"/>
      <c r="J15" s="657"/>
      <c r="K15" s="77"/>
    </row>
    <row r="26" ht="12.75">
      <c r="A26" s="41"/>
    </row>
    <row r="29" spans="1:16" ht="12.75">
      <c r="A29" s="1012"/>
      <c r="B29" s="1013"/>
      <c r="C29" s="1013"/>
      <c r="D29" s="1013"/>
      <c r="E29" s="1013"/>
      <c r="F29" s="1013"/>
      <c r="G29" s="1013"/>
      <c r="H29" s="1013"/>
      <c r="I29" s="1013"/>
      <c r="J29" s="1013"/>
      <c r="K29" s="1013"/>
      <c r="L29" s="1013"/>
      <c r="M29" s="1013"/>
      <c r="N29" s="1013"/>
      <c r="O29" s="1013"/>
      <c r="P29" s="1013"/>
    </row>
    <row r="30" spans="1:16" ht="13.5" thickBot="1">
      <c r="A30" s="76"/>
      <c r="B30" s="77"/>
      <c r="C30" s="77"/>
      <c r="D30" s="77"/>
      <c r="E30" s="77"/>
      <c r="F30" s="77"/>
      <c r="G30" s="77"/>
      <c r="H30" s="77"/>
      <c r="I30" s="77"/>
      <c r="J30" s="77"/>
      <c r="K30" s="77"/>
      <c r="L30" s="77"/>
      <c r="M30" s="77"/>
      <c r="N30" s="77"/>
      <c r="O30" s="77"/>
      <c r="P30" s="77"/>
    </row>
    <row r="31" spans="1:17" ht="19.5" customHeight="1" thickBot="1">
      <c r="A31" s="98" t="s">
        <v>4</v>
      </c>
      <c r="B31" s="95">
        <v>2001</v>
      </c>
      <c r="C31" s="95">
        <v>2002</v>
      </c>
      <c r="D31" s="95">
        <v>2003</v>
      </c>
      <c r="E31" s="95">
        <v>2004</v>
      </c>
      <c r="F31" s="95">
        <v>2005</v>
      </c>
      <c r="G31" s="95">
        <v>2006</v>
      </c>
      <c r="H31" s="95">
        <v>2007</v>
      </c>
      <c r="I31" s="95">
        <v>2008</v>
      </c>
      <c r="J31" s="95">
        <v>2009</v>
      </c>
      <c r="K31" s="95">
        <v>2010</v>
      </c>
      <c r="L31" s="95">
        <v>2011</v>
      </c>
      <c r="M31" s="95">
        <v>2012</v>
      </c>
      <c r="N31" s="95">
        <v>2013</v>
      </c>
      <c r="O31" s="95">
        <v>2014</v>
      </c>
      <c r="P31" s="95">
        <v>2015</v>
      </c>
      <c r="Q31" s="95">
        <v>2016</v>
      </c>
    </row>
    <row r="32" spans="1:17" ht="18" customHeight="1" thickBot="1">
      <c r="A32" s="96" t="s">
        <v>68</v>
      </c>
      <c r="B32" s="128">
        <v>9.05</v>
      </c>
      <c r="C32" s="128">
        <v>10.29</v>
      </c>
      <c r="D32" s="128">
        <v>11.27</v>
      </c>
      <c r="E32" s="128">
        <v>11.96</v>
      </c>
      <c r="F32" s="128">
        <v>13.01</v>
      </c>
      <c r="G32" s="128">
        <v>14</v>
      </c>
      <c r="H32" s="128">
        <v>13.15</v>
      </c>
      <c r="I32" s="128">
        <v>14.14</v>
      </c>
      <c r="J32" s="128">
        <v>14.8</v>
      </c>
      <c r="K32" s="128">
        <v>14.75</v>
      </c>
      <c r="L32" s="128">
        <v>15.4</v>
      </c>
      <c r="M32" s="128">
        <v>14.8</v>
      </c>
      <c r="N32" s="128">
        <v>14.59</v>
      </c>
      <c r="O32" s="128">
        <v>15.22</v>
      </c>
      <c r="P32" s="128">
        <v>15.62</v>
      </c>
      <c r="Q32" s="128">
        <v>15.76</v>
      </c>
    </row>
    <row r="33" spans="1:17" ht="18" customHeight="1" thickBot="1">
      <c r="A33" s="96" t="s">
        <v>69</v>
      </c>
      <c r="B33" s="128">
        <v>2.1</v>
      </c>
      <c r="C33" s="128">
        <v>2.48</v>
      </c>
      <c r="D33" s="128">
        <v>3.06</v>
      </c>
      <c r="E33" s="128">
        <v>3.21</v>
      </c>
      <c r="F33" s="128">
        <v>3.61</v>
      </c>
      <c r="G33" s="128">
        <v>3.61</v>
      </c>
      <c r="H33" s="128">
        <v>3.56</v>
      </c>
      <c r="I33" s="128">
        <v>4.06</v>
      </c>
      <c r="J33" s="128">
        <v>4.58</v>
      </c>
      <c r="K33" s="128">
        <v>4.6</v>
      </c>
      <c r="L33" s="128">
        <v>4.64</v>
      </c>
      <c r="M33" s="128">
        <v>5.19</v>
      </c>
      <c r="N33" s="128">
        <v>5.27</v>
      </c>
      <c r="O33" s="128">
        <v>5.116</v>
      </c>
      <c r="P33" s="128">
        <v>4.64</v>
      </c>
      <c r="Q33" s="128">
        <v>4.28</v>
      </c>
    </row>
  </sheetData>
  <sheetProtection/>
  <mergeCells count="1">
    <mergeCell ref="A29:P29"/>
  </mergeCells>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rgb="FF92D050"/>
  </sheetPr>
  <dimension ref="A1:K20"/>
  <sheetViews>
    <sheetView zoomScaleSheetLayoutView="100" zoomScalePageLayoutView="0" workbookViewId="0" topLeftCell="A1">
      <selection activeCell="A1" sqref="A1:H1"/>
    </sheetView>
  </sheetViews>
  <sheetFormatPr defaultColWidth="9.140625" defaultRowHeight="12.75"/>
  <cols>
    <col min="1" max="8" width="12.7109375" style="0" customWidth="1"/>
  </cols>
  <sheetData>
    <row r="1" spans="1:8" s="24" customFormat="1" ht="16.5" customHeight="1">
      <c r="A1" s="1026" t="s">
        <v>0</v>
      </c>
      <c r="B1" s="1026"/>
      <c r="C1" s="1026"/>
      <c r="D1" s="1026"/>
      <c r="E1" s="1026"/>
      <c r="F1" s="1026"/>
      <c r="G1" s="1026"/>
      <c r="H1" s="1026"/>
    </row>
    <row r="2" spans="1:8" s="24" customFormat="1" ht="16.5" customHeight="1">
      <c r="A2" s="1026" t="s">
        <v>388</v>
      </c>
      <c r="B2" s="1026"/>
      <c r="C2" s="1026"/>
      <c r="D2" s="1026"/>
      <c r="E2" s="1026"/>
      <c r="F2" s="1026"/>
      <c r="G2" s="1026"/>
      <c r="H2" s="1026"/>
    </row>
    <row r="3" spans="1:8" s="24" customFormat="1" ht="16.5" customHeight="1">
      <c r="A3" s="1026" t="s">
        <v>134</v>
      </c>
      <c r="B3" s="1026"/>
      <c r="C3" s="1026"/>
      <c r="D3" s="1026"/>
      <c r="E3" s="1026"/>
      <c r="F3" s="1026"/>
      <c r="G3" s="1026"/>
      <c r="H3" s="1026"/>
    </row>
    <row r="4" spans="1:8" s="24" customFormat="1" ht="19.5" customHeight="1" thickBot="1">
      <c r="A4" s="1027"/>
      <c r="B4" s="1027"/>
      <c r="C4" s="1027"/>
      <c r="D4" s="1027"/>
      <c r="E4" s="1027"/>
      <c r="F4" s="1027"/>
      <c r="G4" s="1027"/>
      <c r="H4" s="1027"/>
    </row>
    <row r="5" spans="1:8" s="24" customFormat="1" ht="16.5" customHeight="1" thickTop="1">
      <c r="A5" s="1015" t="s">
        <v>3</v>
      </c>
      <c r="B5" s="1018" t="s">
        <v>24</v>
      </c>
      <c r="C5" s="1021" t="s">
        <v>135</v>
      </c>
      <c r="D5" s="1021"/>
      <c r="E5" s="1021"/>
      <c r="F5" s="1021"/>
      <c r="G5" s="1021"/>
      <c r="H5" s="1022"/>
    </row>
    <row r="6" spans="1:8" s="24" customFormat="1" ht="16.5" customHeight="1">
      <c r="A6" s="1016"/>
      <c r="B6" s="1019"/>
      <c r="C6" s="1023" t="s">
        <v>189</v>
      </c>
      <c r="D6" s="1023"/>
      <c r="E6" s="1023"/>
      <c r="F6" s="1024"/>
      <c r="G6" s="1023" t="s">
        <v>190</v>
      </c>
      <c r="H6" s="1025"/>
    </row>
    <row r="7" spans="1:8" s="24" customFormat="1" ht="16.5" customHeight="1" thickBot="1">
      <c r="A7" s="1017"/>
      <c r="B7" s="1020"/>
      <c r="C7" s="173" t="s">
        <v>188</v>
      </c>
      <c r="D7" s="173" t="s">
        <v>44</v>
      </c>
      <c r="E7" s="173" t="s">
        <v>75</v>
      </c>
      <c r="F7" s="174" t="s">
        <v>44</v>
      </c>
      <c r="G7" s="173" t="s">
        <v>57</v>
      </c>
      <c r="H7" s="175" t="s">
        <v>44</v>
      </c>
    </row>
    <row r="8" spans="1:8" s="24" customFormat="1" ht="18" customHeight="1" thickTop="1">
      <c r="A8" s="178" t="s">
        <v>18</v>
      </c>
      <c r="B8" s="176">
        <v>1132</v>
      </c>
      <c r="C8" s="169">
        <v>2</v>
      </c>
      <c r="D8" s="170">
        <f>C8/B8*100</f>
        <v>0.17667844522968199</v>
      </c>
      <c r="E8" s="169">
        <v>136</v>
      </c>
      <c r="F8" s="171">
        <f>E8/B8*100</f>
        <v>12.014134275618375</v>
      </c>
      <c r="G8" s="690">
        <v>597</v>
      </c>
      <c r="H8" s="172">
        <f>G8/B8*100</f>
        <v>52.73851590106007</v>
      </c>
    </row>
    <row r="9" spans="1:8" s="24" customFormat="1" ht="18" customHeight="1">
      <c r="A9" s="179" t="s">
        <v>19</v>
      </c>
      <c r="B9" s="177">
        <v>1029</v>
      </c>
      <c r="C9" s="110">
        <v>0</v>
      </c>
      <c r="D9" s="111">
        <f>C9/B9*100</f>
        <v>0</v>
      </c>
      <c r="E9" s="110">
        <v>115</v>
      </c>
      <c r="F9" s="112">
        <f aca="true" t="shared" si="0" ref="F9:F17">E9/B9*100</f>
        <v>11.175898931000972</v>
      </c>
      <c r="G9" s="691">
        <v>397</v>
      </c>
      <c r="H9" s="168">
        <f aca="true" t="shared" si="1" ref="H9:H17">G9/B9*100</f>
        <v>38.581146744412045</v>
      </c>
    </row>
    <row r="10" spans="1:8" s="24" customFormat="1" ht="18" customHeight="1">
      <c r="A10" s="179" t="s">
        <v>20</v>
      </c>
      <c r="B10" s="177">
        <v>488</v>
      </c>
      <c r="C10" s="110">
        <v>4</v>
      </c>
      <c r="D10" s="111">
        <f aca="true" t="shared" si="2" ref="D10:D17">C10/B10*100</f>
        <v>0.819672131147541</v>
      </c>
      <c r="E10" s="110">
        <v>35</v>
      </c>
      <c r="F10" s="112">
        <f t="shared" si="0"/>
        <v>7.172131147540983</v>
      </c>
      <c r="G10" s="691">
        <v>252</v>
      </c>
      <c r="H10" s="168">
        <f t="shared" si="1"/>
        <v>51.63934426229508</v>
      </c>
    </row>
    <row r="11" spans="1:8" s="24" customFormat="1" ht="18" customHeight="1">
      <c r="A11" s="179" t="s">
        <v>21</v>
      </c>
      <c r="B11" s="177">
        <v>668</v>
      </c>
      <c r="C11" s="110">
        <v>4</v>
      </c>
      <c r="D11" s="111">
        <f t="shared" si="2"/>
        <v>0.5988023952095809</v>
      </c>
      <c r="E11" s="110">
        <v>70</v>
      </c>
      <c r="F11" s="112">
        <f t="shared" si="0"/>
        <v>10.479041916167663</v>
      </c>
      <c r="G11" s="691">
        <v>273</v>
      </c>
      <c r="H11" s="168">
        <f t="shared" si="1"/>
        <v>40.86826347305389</v>
      </c>
    </row>
    <row r="12" spans="1:8" s="24" customFormat="1" ht="18" customHeight="1">
      <c r="A12" s="179" t="s">
        <v>22</v>
      </c>
      <c r="B12" s="177">
        <v>904</v>
      </c>
      <c r="C12" s="110">
        <v>7</v>
      </c>
      <c r="D12" s="111">
        <f t="shared" si="2"/>
        <v>0.7743362831858407</v>
      </c>
      <c r="E12" s="110">
        <v>64</v>
      </c>
      <c r="F12" s="112">
        <f t="shared" si="0"/>
        <v>7.079646017699115</v>
      </c>
      <c r="G12" s="691">
        <v>323</v>
      </c>
      <c r="H12" s="168">
        <f t="shared" si="1"/>
        <v>35.73008849557522</v>
      </c>
    </row>
    <row r="13" spans="1:8" s="24" customFormat="1" ht="18" customHeight="1">
      <c r="A13" s="179" t="s">
        <v>23</v>
      </c>
      <c r="B13" s="177">
        <v>1150</v>
      </c>
      <c r="C13" s="110">
        <v>21</v>
      </c>
      <c r="D13" s="111">
        <f t="shared" si="2"/>
        <v>1.8260869565217392</v>
      </c>
      <c r="E13" s="110">
        <v>146</v>
      </c>
      <c r="F13" s="112">
        <f t="shared" si="0"/>
        <v>12.695652173913045</v>
      </c>
      <c r="G13" s="691">
        <v>475</v>
      </c>
      <c r="H13" s="168">
        <f t="shared" si="1"/>
        <v>41.30434782608695</v>
      </c>
    </row>
    <row r="14" spans="1:8" s="24" customFormat="1" ht="18" customHeight="1">
      <c r="A14" s="179" t="s">
        <v>12</v>
      </c>
      <c r="B14" s="177">
        <v>828</v>
      </c>
      <c r="C14" s="110">
        <v>20</v>
      </c>
      <c r="D14" s="111">
        <f t="shared" si="2"/>
        <v>2.4154589371980677</v>
      </c>
      <c r="E14" s="110">
        <v>106</v>
      </c>
      <c r="F14" s="112">
        <f t="shared" si="0"/>
        <v>12.80193236714976</v>
      </c>
      <c r="G14" s="691">
        <v>283</v>
      </c>
      <c r="H14" s="168">
        <f t="shared" si="1"/>
        <v>34.17874396135266</v>
      </c>
    </row>
    <row r="15" spans="1:8" s="24" customFormat="1" ht="18" customHeight="1">
      <c r="A15" s="179" t="s">
        <v>13</v>
      </c>
      <c r="B15" s="177">
        <v>1759</v>
      </c>
      <c r="C15" s="110">
        <v>37</v>
      </c>
      <c r="D15" s="111">
        <f t="shared" si="2"/>
        <v>2.1034678794769754</v>
      </c>
      <c r="E15" s="110">
        <v>265</v>
      </c>
      <c r="F15" s="112">
        <f t="shared" si="0"/>
        <v>15.065378055713474</v>
      </c>
      <c r="G15" s="691">
        <v>574</v>
      </c>
      <c r="H15" s="168">
        <f t="shared" si="1"/>
        <v>32.63217737350767</v>
      </c>
    </row>
    <row r="16" spans="1:11" s="24" customFormat="1" ht="18" customHeight="1" thickBot="1">
      <c r="A16" s="180" t="s">
        <v>182</v>
      </c>
      <c r="B16" s="181">
        <v>29</v>
      </c>
      <c r="C16" s="110">
        <v>0</v>
      </c>
      <c r="D16" s="183" t="s">
        <v>52</v>
      </c>
      <c r="E16" s="182">
        <v>4</v>
      </c>
      <c r="F16" s="184">
        <f t="shared" si="0"/>
        <v>13.793103448275861</v>
      </c>
      <c r="G16" s="692">
        <v>13</v>
      </c>
      <c r="H16" s="185">
        <f t="shared" si="1"/>
        <v>44.827586206896555</v>
      </c>
      <c r="K16" s="92"/>
    </row>
    <row r="17" spans="1:8" s="24" customFormat="1" ht="30" customHeight="1" thickBot="1" thickTop="1">
      <c r="A17" s="186" t="s">
        <v>14</v>
      </c>
      <c r="B17" s="187">
        <f>SUM(B8:B16)</f>
        <v>7987</v>
      </c>
      <c r="C17" s="188">
        <f>SUM(C8:C16)</f>
        <v>95</v>
      </c>
      <c r="D17" s="189">
        <f t="shared" si="2"/>
        <v>1.1894328283460625</v>
      </c>
      <c r="E17" s="188">
        <f>SUM(E8:E16)</f>
        <v>941</v>
      </c>
      <c r="F17" s="190">
        <f t="shared" si="0"/>
        <v>11.781645173406787</v>
      </c>
      <c r="G17" s="191">
        <f>SUM(G8:G16)</f>
        <v>3187</v>
      </c>
      <c r="H17" s="192">
        <f t="shared" si="1"/>
        <v>39.90234130462001</v>
      </c>
    </row>
    <row r="18" spans="3:8" ht="13.5" thickTop="1">
      <c r="C18" s="634"/>
      <c r="G18" s="7"/>
      <c r="H18" s="2"/>
    </row>
    <row r="19" spans="3:7" ht="12.75">
      <c r="C19" s="7"/>
      <c r="G19" s="7"/>
    </row>
    <row r="20" ht="15" customHeight="1">
      <c r="G20" s="689"/>
    </row>
  </sheetData>
  <sheetProtection/>
  <mergeCells count="9">
    <mergeCell ref="A5:A7"/>
    <mergeCell ref="B5:B7"/>
    <mergeCell ref="C5:H5"/>
    <mergeCell ref="C6:F6"/>
    <mergeCell ref="G6:H6"/>
    <mergeCell ref="A1:H1"/>
    <mergeCell ref="A3:H3"/>
    <mergeCell ref="A2:H2"/>
    <mergeCell ref="A4:H4"/>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F17 D17" formula="1"/>
  </ignoredErrors>
</worksheet>
</file>

<file path=xl/worksheets/sheet16.xml><?xml version="1.0" encoding="utf-8"?>
<worksheet xmlns="http://schemas.openxmlformats.org/spreadsheetml/2006/main" xmlns:r="http://schemas.openxmlformats.org/officeDocument/2006/relationships">
  <sheetPr>
    <tabColor rgb="FF92D050"/>
  </sheetPr>
  <dimension ref="A1:N27"/>
  <sheetViews>
    <sheetView zoomScaleSheetLayoutView="100" zoomScalePageLayoutView="0" workbookViewId="0" topLeftCell="A1">
      <selection activeCell="A1" sqref="A1:I1"/>
    </sheetView>
  </sheetViews>
  <sheetFormatPr defaultColWidth="9.140625" defaultRowHeight="12.75"/>
  <cols>
    <col min="1" max="9" width="11.7109375" style="58" customWidth="1"/>
    <col min="10" max="10" width="9.140625" style="58" customWidth="1"/>
    <col min="11" max="11" width="12.00390625" style="58" customWidth="1"/>
    <col min="12" max="16384" width="9.140625" style="58" customWidth="1"/>
  </cols>
  <sheetData>
    <row r="1" spans="1:9" ht="16.5" customHeight="1">
      <c r="A1" s="1039" t="s">
        <v>45</v>
      </c>
      <c r="B1" s="1039"/>
      <c r="C1" s="1039"/>
      <c r="D1" s="1039"/>
      <c r="E1" s="1039"/>
      <c r="F1" s="1039"/>
      <c r="G1" s="1039"/>
      <c r="H1" s="1039"/>
      <c r="I1" s="1039"/>
    </row>
    <row r="2" spans="1:9" ht="16.5" customHeight="1">
      <c r="A2" s="1039" t="s">
        <v>394</v>
      </c>
      <c r="B2" s="1039"/>
      <c r="C2" s="1039"/>
      <c r="D2" s="1039"/>
      <c r="E2" s="1039"/>
      <c r="F2" s="1039"/>
      <c r="G2" s="1039"/>
      <c r="H2" s="1039"/>
      <c r="I2" s="1039"/>
    </row>
    <row r="3" spans="1:9" ht="16.5" customHeight="1">
      <c r="A3" s="1039" t="s">
        <v>46</v>
      </c>
      <c r="B3" s="1039"/>
      <c r="C3" s="1039"/>
      <c r="D3" s="1039"/>
      <c r="E3" s="1039"/>
      <c r="F3" s="1039"/>
      <c r="G3" s="1039"/>
      <c r="H3" s="1039"/>
      <c r="I3" s="1039"/>
    </row>
    <row r="4" spans="1:9" ht="19.5" customHeight="1" thickBot="1">
      <c r="A4" s="1040"/>
      <c r="B4" s="1040"/>
      <c r="C4" s="1040"/>
      <c r="D4" s="1040"/>
      <c r="E4" s="1040"/>
      <c r="F4" s="1040"/>
      <c r="G4" s="1040"/>
      <c r="H4" s="1040"/>
      <c r="I4" s="1040"/>
    </row>
    <row r="5" spans="1:9" ht="30" customHeight="1" thickTop="1">
      <c r="A5" s="1028" t="s">
        <v>3</v>
      </c>
      <c r="B5" s="1030" t="s">
        <v>4</v>
      </c>
      <c r="C5" s="1032" t="s">
        <v>47</v>
      </c>
      <c r="D5" s="1032" t="s">
        <v>48</v>
      </c>
      <c r="E5" s="1032"/>
      <c r="F5" s="1032" t="s">
        <v>49</v>
      </c>
      <c r="G5" s="1032"/>
      <c r="H5" s="1032" t="s">
        <v>50</v>
      </c>
      <c r="I5" s="1042"/>
    </row>
    <row r="6" spans="1:9" ht="30" customHeight="1" thickBot="1">
      <c r="A6" s="1029"/>
      <c r="B6" s="1031"/>
      <c r="C6" s="1033"/>
      <c r="D6" s="195" t="s">
        <v>43</v>
      </c>
      <c r="E6" s="195" t="s">
        <v>44</v>
      </c>
      <c r="F6" s="195" t="s">
        <v>43</v>
      </c>
      <c r="G6" s="195" t="s">
        <v>44</v>
      </c>
      <c r="H6" s="195" t="s">
        <v>43</v>
      </c>
      <c r="I6" s="196" t="s">
        <v>44</v>
      </c>
    </row>
    <row r="7" spans="1:9" ht="16.5" customHeight="1" thickTop="1">
      <c r="A7" s="1041" t="s">
        <v>18</v>
      </c>
      <c r="B7" s="197">
        <v>2012</v>
      </c>
      <c r="C7" s="59">
        <v>4541</v>
      </c>
      <c r="D7" s="59">
        <v>20</v>
      </c>
      <c r="E7" s="60">
        <v>0.44043162299053074</v>
      </c>
      <c r="F7" s="59">
        <v>668</v>
      </c>
      <c r="G7" s="60">
        <v>14.710416207883725</v>
      </c>
      <c r="H7" s="59">
        <v>1250</v>
      </c>
      <c r="I7" s="193">
        <v>27.526976436908168</v>
      </c>
    </row>
    <row r="8" spans="1:9" ht="16.5" customHeight="1">
      <c r="A8" s="1034"/>
      <c r="B8" s="197">
        <v>2013</v>
      </c>
      <c r="C8" s="59">
        <v>4749</v>
      </c>
      <c r="D8" s="59">
        <v>21</v>
      </c>
      <c r="E8" s="60">
        <v>0.4421983575489577</v>
      </c>
      <c r="F8" s="59">
        <v>704</v>
      </c>
      <c r="G8" s="60">
        <v>14.824173510212676</v>
      </c>
      <c r="H8" s="59">
        <v>1112</v>
      </c>
      <c r="I8" s="193">
        <v>23.415455885449568</v>
      </c>
    </row>
    <row r="9" spans="1:9" ht="16.5" customHeight="1">
      <c r="A9" s="1034"/>
      <c r="B9" s="197">
        <v>2014</v>
      </c>
      <c r="C9" s="59">
        <v>4550</v>
      </c>
      <c r="D9" s="59">
        <v>39</v>
      </c>
      <c r="E9" s="60">
        <v>0.8571428571428572</v>
      </c>
      <c r="F9" s="59">
        <v>650</v>
      </c>
      <c r="G9" s="60">
        <v>14.285714285714285</v>
      </c>
      <c r="H9" s="59">
        <v>1016</v>
      </c>
      <c r="I9" s="193">
        <v>22.32967032967033</v>
      </c>
    </row>
    <row r="10" spans="1:9" ht="16.5" customHeight="1">
      <c r="A10" s="1034"/>
      <c r="B10" s="197">
        <v>2015</v>
      </c>
      <c r="C10" s="59">
        <v>4067</v>
      </c>
      <c r="D10" s="59">
        <v>37</v>
      </c>
      <c r="E10" s="60">
        <v>0.9097614949594296</v>
      </c>
      <c r="F10" s="59">
        <v>563</v>
      </c>
      <c r="G10" s="60">
        <v>13.843127612490779</v>
      </c>
      <c r="H10" s="59">
        <v>1064</v>
      </c>
      <c r="I10" s="193">
        <v>26.161790017211707</v>
      </c>
    </row>
    <row r="11" spans="1:9" ht="16.5" customHeight="1">
      <c r="A11" s="1034"/>
      <c r="B11" s="197">
        <v>2016</v>
      </c>
      <c r="C11" s="59">
        <v>3906</v>
      </c>
      <c r="D11" s="59">
        <v>36</v>
      </c>
      <c r="E11" s="60">
        <v>0.92</v>
      </c>
      <c r="F11" s="59">
        <v>559</v>
      </c>
      <c r="G11" s="60">
        <v>14.31</v>
      </c>
      <c r="H11" s="59">
        <v>1132</v>
      </c>
      <c r="I11" s="193">
        <v>28.98</v>
      </c>
    </row>
    <row r="12" spans="1:10" ht="16.5" customHeight="1">
      <c r="A12" s="1034" t="s">
        <v>19</v>
      </c>
      <c r="B12" s="197">
        <v>2012</v>
      </c>
      <c r="C12" s="59">
        <v>3409</v>
      </c>
      <c r="D12" s="59">
        <v>81</v>
      </c>
      <c r="E12" s="60">
        <v>2.376063361689645</v>
      </c>
      <c r="F12" s="59">
        <v>435</v>
      </c>
      <c r="G12" s="60">
        <v>12.760340275740687</v>
      </c>
      <c r="H12" s="59">
        <v>1191</v>
      </c>
      <c r="I12" s="193">
        <v>34.936931651510704</v>
      </c>
      <c r="J12" s="65"/>
    </row>
    <row r="13" spans="1:9" ht="16.5" customHeight="1">
      <c r="A13" s="1034"/>
      <c r="B13" s="197">
        <v>2013</v>
      </c>
      <c r="C13" s="59">
        <v>3490</v>
      </c>
      <c r="D13" s="59">
        <v>87</v>
      </c>
      <c r="E13" s="60">
        <v>2.492836676217765</v>
      </c>
      <c r="F13" s="59">
        <v>422</v>
      </c>
      <c r="G13" s="60">
        <v>12.091690544412607</v>
      </c>
      <c r="H13" s="59">
        <v>1324</v>
      </c>
      <c r="I13" s="193">
        <v>37.93696275071633</v>
      </c>
    </row>
    <row r="14" spans="1:9" ht="16.5" customHeight="1">
      <c r="A14" s="1034"/>
      <c r="B14" s="197">
        <v>2014</v>
      </c>
      <c r="C14" s="59">
        <v>3438</v>
      </c>
      <c r="D14" s="59">
        <v>68</v>
      </c>
      <c r="E14" s="60">
        <v>1.977894124490983</v>
      </c>
      <c r="F14" s="59">
        <v>494</v>
      </c>
      <c r="G14" s="60">
        <v>14.368819080860964</v>
      </c>
      <c r="H14" s="59">
        <v>1275</v>
      </c>
      <c r="I14" s="193">
        <v>37.08551483420594</v>
      </c>
    </row>
    <row r="15" spans="1:9" ht="16.5" customHeight="1">
      <c r="A15" s="1034"/>
      <c r="B15" s="197">
        <v>2015</v>
      </c>
      <c r="C15" s="59">
        <v>2868</v>
      </c>
      <c r="D15" s="59">
        <v>78</v>
      </c>
      <c r="E15" s="60">
        <v>2.7196652719665275</v>
      </c>
      <c r="F15" s="59">
        <v>368</v>
      </c>
      <c r="G15" s="60">
        <v>12.831241283124129</v>
      </c>
      <c r="H15" s="59">
        <v>1095</v>
      </c>
      <c r="I15" s="193">
        <v>38.17991631799163</v>
      </c>
    </row>
    <row r="16" spans="1:9" ht="16.5" customHeight="1">
      <c r="A16" s="1034"/>
      <c r="B16" s="197">
        <v>2016</v>
      </c>
      <c r="C16" s="59">
        <v>2730</v>
      </c>
      <c r="D16" s="59">
        <v>30</v>
      </c>
      <c r="E16" s="60">
        <v>1.1</v>
      </c>
      <c r="F16" s="59">
        <v>392</v>
      </c>
      <c r="G16" s="60">
        <v>14.36</v>
      </c>
      <c r="H16" s="59">
        <v>1029</v>
      </c>
      <c r="I16" s="193">
        <v>37.69</v>
      </c>
    </row>
    <row r="17" spans="1:9" ht="16.5" customHeight="1">
      <c r="A17" s="1034" t="s">
        <v>20</v>
      </c>
      <c r="B17" s="200">
        <v>2012</v>
      </c>
      <c r="C17" s="201">
        <v>3013</v>
      </c>
      <c r="D17" s="201">
        <v>114</v>
      </c>
      <c r="E17" s="202">
        <v>3.783604381015599</v>
      </c>
      <c r="F17" s="201">
        <v>347</v>
      </c>
      <c r="G17" s="202">
        <v>11.516760703617656</v>
      </c>
      <c r="H17" s="201">
        <v>636</v>
      </c>
      <c r="I17" s="203">
        <v>21.108529704613343</v>
      </c>
    </row>
    <row r="18" spans="1:9" ht="16.5" customHeight="1">
      <c r="A18" s="1034"/>
      <c r="B18" s="200">
        <v>2013</v>
      </c>
      <c r="C18" s="201">
        <v>3114</v>
      </c>
      <c r="D18" s="201">
        <v>107</v>
      </c>
      <c r="E18" s="202">
        <v>3.4360950545921645</v>
      </c>
      <c r="F18" s="201">
        <v>337</v>
      </c>
      <c r="G18" s="202">
        <v>10.822093770070648</v>
      </c>
      <c r="H18" s="201">
        <v>609</v>
      </c>
      <c r="I18" s="203">
        <v>19.556840077071293</v>
      </c>
    </row>
    <row r="19" spans="1:9" ht="16.5" customHeight="1">
      <c r="A19" s="1034"/>
      <c r="B19" s="200">
        <v>2014</v>
      </c>
      <c r="C19" s="201">
        <v>2926</v>
      </c>
      <c r="D19" s="201">
        <v>83</v>
      </c>
      <c r="E19" s="202">
        <v>2.836637047163363</v>
      </c>
      <c r="F19" s="201">
        <v>337</v>
      </c>
      <c r="G19" s="202">
        <v>11.517429938482572</v>
      </c>
      <c r="H19" s="201">
        <v>589</v>
      </c>
      <c r="I19" s="203">
        <v>20.12987012987013</v>
      </c>
    </row>
    <row r="20" spans="1:9" ht="16.5" customHeight="1">
      <c r="A20" s="1034"/>
      <c r="B20" s="200">
        <v>2015</v>
      </c>
      <c r="C20" s="201">
        <v>2375</v>
      </c>
      <c r="D20" s="201">
        <v>53</v>
      </c>
      <c r="E20" s="202">
        <v>2.231578947368421</v>
      </c>
      <c r="F20" s="201">
        <v>263</v>
      </c>
      <c r="G20" s="202">
        <v>11.073684210526316</v>
      </c>
      <c r="H20" s="201">
        <v>478</v>
      </c>
      <c r="I20" s="203">
        <v>20.126315789473683</v>
      </c>
    </row>
    <row r="21" spans="1:9" ht="16.5" customHeight="1" thickBot="1">
      <c r="A21" s="1035"/>
      <c r="B21" s="200">
        <v>2016</v>
      </c>
      <c r="C21" s="201">
        <v>2242</v>
      </c>
      <c r="D21" s="201">
        <v>79</v>
      </c>
      <c r="E21" s="202">
        <v>3.52</v>
      </c>
      <c r="F21" s="201">
        <v>274</v>
      </c>
      <c r="G21" s="202">
        <v>12.22</v>
      </c>
      <c r="H21" s="201">
        <v>488</v>
      </c>
      <c r="I21" s="203">
        <v>21.77</v>
      </c>
    </row>
    <row r="22" spans="1:9" ht="16.5" customHeight="1" thickTop="1">
      <c r="A22" s="1036" t="s">
        <v>14</v>
      </c>
      <c r="B22" s="501">
        <v>2012</v>
      </c>
      <c r="C22" s="503">
        <v>35077</v>
      </c>
      <c r="D22" s="503">
        <v>1843</v>
      </c>
      <c r="E22" s="504">
        <v>5.254155144396614</v>
      </c>
      <c r="F22" s="503">
        <v>5191</v>
      </c>
      <c r="G22" s="504">
        <v>14.798871055107336</v>
      </c>
      <c r="H22" s="503">
        <v>10469</v>
      </c>
      <c r="I22" s="505">
        <v>29.845767882087976</v>
      </c>
    </row>
    <row r="23" spans="1:9" ht="16.5" customHeight="1">
      <c r="A23" s="1037"/>
      <c r="B23" s="506">
        <v>2013</v>
      </c>
      <c r="C23" s="62">
        <v>36079</v>
      </c>
      <c r="D23" s="62">
        <v>1806</v>
      </c>
      <c r="E23" s="63">
        <v>5.005681975664514</v>
      </c>
      <c r="F23" s="62">
        <v>5267</v>
      </c>
      <c r="G23" s="63">
        <v>14.59851991463178</v>
      </c>
      <c r="H23" s="62">
        <v>10598</v>
      </c>
      <c r="I23" s="194">
        <v>29.37442833781424</v>
      </c>
    </row>
    <row r="24" spans="1:9" ht="16.5" customHeight="1">
      <c r="A24" s="1037"/>
      <c r="B24" s="507">
        <v>2014</v>
      </c>
      <c r="C24" s="62">
        <v>33610</v>
      </c>
      <c r="D24" s="62">
        <v>1554</v>
      </c>
      <c r="E24" s="687">
        <v>4.623623921451949</v>
      </c>
      <c r="F24" s="62">
        <v>5116</v>
      </c>
      <c r="G24" s="687">
        <v>15.221660220172566</v>
      </c>
      <c r="H24" s="62">
        <v>9464</v>
      </c>
      <c r="I24" s="688">
        <v>28.158286224337996</v>
      </c>
    </row>
    <row r="25" spans="1:9" ht="16.5" customHeight="1">
      <c r="A25" s="1037"/>
      <c r="B25" s="507">
        <v>2015</v>
      </c>
      <c r="C25" s="62">
        <v>29691</v>
      </c>
      <c r="D25" s="62">
        <v>1320</v>
      </c>
      <c r="E25" s="687">
        <v>4.45</v>
      </c>
      <c r="F25" s="62">
        <v>4640</v>
      </c>
      <c r="G25" s="687">
        <v>15.63</v>
      </c>
      <c r="H25" s="62">
        <v>8517</v>
      </c>
      <c r="I25" s="688">
        <v>28.69</v>
      </c>
    </row>
    <row r="26" spans="1:14" ht="16.5" customHeight="1" thickBot="1">
      <c r="A26" s="1038"/>
      <c r="B26" s="508">
        <v>2016</v>
      </c>
      <c r="C26" s="204">
        <v>27187</v>
      </c>
      <c r="D26" s="204">
        <v>1209</v>
      </c>
      <c r="E26" s="205">
        <v>4.45</v>
      </c>
      <c r="F26" s="204">
        <v>4284</v>
      </c>
      <c r="G26" s="205">
        <v>15.76</v>
      </c>
      <c r="H26" s="204">
        <v>7987</v>
      </c>
      <c r="I26" s="206">
        <v>29.38</v>
      </c>
      <c r="N26" s="348"/>
    </row>
    <row r="27" spans="3:9" ht="13.5" thickTop="1">
      <c r="C27" s="64"/>
      <c r="E27" s="65"/>
      <c r="I27" s="65"/>
    </row>
    <row r="34" ht="18.75" customHeight="1"/>
  </sheetData>
  <sheetProtection/>
  <mergeCells count="14">
    <mergeCell ref="A1:I1"/>
    <mergeCell ref="A2:I2"/>
    <mergeCell ref="A3:I3"/>
    <mergeCell ref="A4:I4"/>
    <mergeCell ref="A7:A11"/>
    <mergeCell ref="A12:A16"/>
    <mergeCell ref="F5:G5"/>
    <mergeCell ref="H5:I5"/>
    <mergeCell ref="A5:A6"/>
    <mergeCell ref="B5:B6"/>
    <mergeCell ref="C5:C6"/>
    <mergeCell ref="D5:E5"/>
    <mergeCell ref="A17:A21"/>
    <mergeCell ref="A22:A2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92D050"/>
  </sheetPr>
  <dimension ref="A1:I26"/>
  <sheetViews>
    <sheetView zoomScaleSheetLayoutView="100" zoomScalePageLayoutView="0" workbookViewId="0" topLeftCell="A1">
      <selection activeCell="A1" sqref="A1:I1"/>
    </sheetView>
  </sheetViews>
  <sheetFormatPr defaultColWidth="9.140625" defaultRowHeight="12.75"/>
  <cols>
    <col min="1" max="9" width="11.7109375" style="58" customWidth="1"/>
    <col min="10" max="16384" width="9.140625" style="58" customWidth="1"/>
  </cols>
  <sheetData>
    <row r="1" spans="1:9" ht="16.5" customHeight="1">
      <c r="A1" s="1039" t="s">
        <v>45</v>
      </c>
      <c r="B1" s="1039"/>
      <c r="C1" s="1039"/>
      <c r="D1" s="1039"/>
      <c r="E1" s="1039"/>
      <c r="F1" s="1039"/>
      <c r="G1" s="1039"/>
      <c r="H1" s="1039"/>
      <c r="I1" s="1039"/>
    </row>
    <row r="2" spans="1:9" ht="16.5" customHeight="1">
      <c r="A2" s="1039" t="s">
        <v>394</v>
      </c>
      <c r="B2" s="1039"/>
      <c r="C2" s="1039"/>
      <c r="D2" s="1039"/>
      <c r="E2" s="1039"/>
      <c r="F2" s="1039"/>
      <c r="G2" s="1039"/>
      <c r="H2" s="1039"/>
      <c r="I2" s="1039"/>
    </row>
    <row r="3" spans="1:9" ht="16.5" customHeight="1">
      <c r="A3" s="1039" t="s">
        <v>46</v>
      </c>
      <c r="B3" s="1039"/>
      <c r="C3" s="1039"/>
      <c r="D3" s="1039"/>
      <c r="E3" s="1039"/>
      <c r="F3" s="1039"/>
      <c r="G3" s="1039"/>
      <c r="H3" s="1039"/>
      <c r="I3" s="1039"/>
    </row>
    <row r="4" spans="1:9" ht="19.5" customHeight="1" thickBot="1">
      <c r="A4" s="1040"/>
      <c r="B4" s="1040"/>
      <c r="C4" s="1040"/>
      <c r="D4" s="1040"/>
      <c r="E4" s="1040"/>
      <c r="F4" s="1040"/>
      <c r="G4" s="1040"/>
      <c r="H4" s="1040"/>
      <c r="I4" s="1040"/>
    </row>
    <row r="5" spans="1:9" ht="30" customHeight="1" thickTop="1">
      <c r="A5" s="1036" t="s">
        <v>3</v>
      </c>
      <c r="B5" s="1043" t="s">
        <v>4</v>
      </c>
      <c r="C5" s="1032" t="s">
        <v>47</v>
      </c>
      <c r="D5" s="1032" t="s">
        <v>48</v>
      </c>
      <c r="E5" s="1032"/>
      <c r="F5" s="1032" t="s">
        <v>49</v>
      </c>
      <c r="G5" s="1032"/>
      <c r="H5" s="1032" t="s">
        <v>50</v>
      </c>
      <c r="I5" s="1042"/>
    </row>
    <row r="6" spans="1:9" ht="30" customHeight="1" thickBot="1">
      <c r="A6" s="1038"/>
      <c r="B6" s="1044"/>
      <c r="C6" s="1045"/>
      <c r="D6" s="195" t="s">
        <v>43</v>
      </c>
      <c r="E6" s="195" t="s">
        <v>44</v>
      </c>
      <c r="F6" s="195" t="s">
        <v>43</v>
      </c>
      <c r="G6" s="195" t="s">
        <v>44</v>
      </c>
      <c r="H6" s="195" t="s">
        <v>43</v>
      </c>
      <c r="I6" s="196" t="s">
        <v>44</v>
      </c>
    </row>
    <row r="7" spans="1:9" ht="16.5" customHeight="1" thickTop="1">
      <c r="A7" s="1028" t="s">
        <v>21</v>
      </c>
      <c r="B7" s="211">
        <v>2012</v>
      </c>
      <c r="C7" s="59">
        <v>3734</v>
      </c>
      <c r="D7" s="61">
        <v>143</v>
      </c>
      <c r="E7" s="60">
        <v>3.8296732726298877</v>
      </c>
      <c r="F7" s="61">
        <v>542</v>
      </c>
      <c r="G7" s="60">
        <v>14.515265131226569</v>
      </c>
      <c r="H7" s="61">
        <v>847</v>
      </c>
      <c r="I7" s="193">
        <v>22.683449384038564</v>
      </c>
    </row>
    <row r="8" spans="1:9" ht="16.5" customHeight="1">
      <c r="A8" s="1034"/>
      <c r="B8" s="211">
        <v>2013</v>
      </c>
      <c r="C8" s="59">
        <v>3616</v>
      </c>
      <c r="D8" s="61">
        <v>151</v>
      </c>
      <c r="E8" s="60">
        <v>4.175884955752212</v>
      </c>
      <c r="F8" s="61">
        <v>569</v>
      </c>
      <c r="G8" s="60">
        <v>15.735619469026549</v>
      </c>
      <c r="H8" s="61">
        <v>771</v>
      </c>
      <c r="I8" s="193">
        <v>21.321902654867255</v>
      </c>
    </row>
    <row r="9" spans="1:9" ht="16.5" customHeight="1">
      <c r="A9" s="1034"/>
      <c r="B9" s="211">
        <v>2014</v>
      </c>
      <c r="C9" s="59">
        <v>3162</v>
      </c>
      <c r="D9" s="61">
        <v>95</v>
      </c>
      <c r="E9" s="60">
        <v>3.004427577482606</v>
      </c>
      <c r="F9" s="61">
        <v>485</v>
      </c>
      <c r="G9" s="60">
        <v>15.338393421884883</v>
      </c>
      <c r="H9" s="61">
        <v>590</v>
      </c>
      <c r="I9" s="193">
        <v>18.659076533839343</v>
      </c>
    </row>
    <row r="10" spans="1:9" ht="16.5" customHeight="1">
      <c r="A10" s="1034"/>
      <c r="B10" s="211">
        <v>2015</v>
      </c>
      <c r="C10" s="59">
        <v>2907</v>
      </c>
      <c r="D10" s="61">
        <v>110</v>
      </c>
      <c r="E10" s="60">
        <v>3.7839697282421736</v>
      </c>
      <c r="F10" s="61">
        <v>455</v>
      </c>
      <c r="G10" s="60">
        <v>15.651874785001722</v>
      </c>
      <c r="H10" s="61">
        <v>611</v>
      </c>
      <c r="I10" s="193">
        <v>21.018231854145167</v>
      </c>
    </row>
    <row r="11" spans="1:9" ht="16.5" customHeight="1">
      <c r="A11" s="1034"/>
      <c r="B11" s="211">
        <v>2016</v>
      </c>
      <c r="C11" s="59">
        <v>2830</v>
      </c>
      <c r="D11" s="61">
        <v>81</v>
      </c>
      <c r="E11" s="60">
        <v>2.86</v>
      </c>
      <c r="F11" s="61">
        <v>414</v>
      </c>
      <c r="G11" s="60">
        <v>14.63</v>
      </c>
      <c r="H11" s="61">
        <v>668</v>
      </c>
      <c r="I11" s="193">
        <v>23.6</v>
      </c>
    </row>
    <row r="12" spans="1:9" ht="16.5" customHeight="1">
      <c r="A12" s="1034" t="s">
        <v>22</v>
      </c>
      <c r="B12" s="211">
        <v>2012</v>
      </c>
      <c r="C12" s="59">
        <v>3507</v>
      </c>
      <c r="D12" s="61">
        <v>125</v>
      </c>
      <c r="E12" s="60">
        <v>3.5642999714856</v>
      </c>
      <c r="F12" s="61">
        <v>392</v>
      </c>
      <c r="G12" s="60">
        <v>11.177644710578843</v>
      </c>
      <c r="H12" s="61">
        <v>1322</v>
      </c>
      <c r="I12" s="193">
        <v>37.69603649843171</v>
      </c>
    </row>
    <row r="13" spans="1:9" ht="16.5" customHeight="1">
      <c r="A13" s="1034"/>
      <c r="B13" s="211">
        <v>2013</v>
      </c>
      <c r="C13" s="59">
        <v>3607</v>
      </c>
      <c r="D13" s="61">
        <v>127</v>
      </c>
      <c r="E13" s="60">
        <v>3.5209315220404767</v>
      </c>
      <c r="F13" s="61">
        <v>393</v>
      </c>
      <c r="G13" s="60">
        <v>10.895481009148877</v>
      </c>
      <c r="H13" s="61">
        <v>1322</v>
      </c>
      <c r="I13" s="193">
        <v>36.650956473523706</v>
      </c>
    </row>
    <row r="14" spans="1:9" ht="16.5" customHeight="1">
      <c r="A14" s="1034"/>
      <c r="B14" s="211">
        <v>2014</v>
      </c>
      <c r="C14" s="59">
        <v>3368</v>
      </c>
      <c r="D14" s="61">
        <v>114</v>
      </c>
      <c r="E14" s="60">
        <v>3.3847980997624703</v>
      </c>
      <c r="F14" s="61">
        <v>354</v>
      </c>
      <c r="G14" s="60">
        <v>10.510688836104514</v>
      </c>
      <c r="H14" s="61">
        <v>1114</v>
      </c>
      <c r="I14" s="193">
        <v>33.07600950118765</v>
      </c>
    </row>
    <row r="15" spans="1:9" ht="16.5" customHeight="1">
      <c r="A15" s="1034"/>
      <c r="B15" s="211">
        <v>2015</v>
      </c>
      <c r="C15" s="59">
        <v>3004</v>
      </c>
      <c r="D15" s="61">
        <v>85</v>
      </c>
      <c r="E15" s="60">
        <v>2.829560585885486</v>
      </c>
      <c r="F15" s="61">
        <v>285</v>
      </c>
      <c r="G15" s="60">
        <v>9.487350199733688</v>
      </c>
      <c r="H15" s="61">
        <v>990</v>
      </c>
      <c r="I15" s="193">
        <v>32.9560585885486</v>
      </c>
    </row>
    <row r="16" spans="1:9" ht="16.5" customHeight="1">
      <c r="A16" s="1034"/>
      <c r="B16" s="211">
        <v>2016</v>
      </c>
      <c r="C16" s="59">
        <v>2640</v>
      </c>
      <c r="D16" s="61">
        <v>98</v>
      </c>
      <c r="E16" s="60">
        <v>3.71</v>
      </c>
      <c r="F16" s="61">
        <v>267</v>
      </c>
      <c r="G16" s="60">
        <v>10.11</v>
      </c>
      <c r="H16" s="61">
        <v>904</v>
      </c>
      <c r="I16" s="193">
        <v>34.24</v>
      </c>
    </row>
    <row r="17" spans="1:9" ht="16.5" customHeight="1">
      <c r="A17" s="1034" t="s">
        <v>23</v>
      </c>
      <c r="B17" s="212">
        <v>2012</v>
      </c>
      <c r="C17" s="213">
        <v>5293</v>
      </c>
      <c r="D17" s="213">
        <v>339</v>
      </c>
      <c r="E17" s="214">
        <v>6.404685433591537</v>
      </c>
      <c r="F17" s="213">
        <v>941</v>
      </c>
      <c r="G17" s="214">
        <v>17.778197619497448</v>
      </c>
      <c r="H17" s="213">
        <v>1673</v>
      </c>
      <c r="I17" s="215">
        <v>31.607783865482713</v>
      </c>
    </row>
    <row r="18" spans="1:9" ht="16.5" customHeight="1">
      <c r="A18" s="1034"/>
      <c r="B18" s="212">
        <v>2013</v>
      </c>
      <c r="C18" s="213">
        <v>5292</v>
      </c>
      <c r="D18" s="213">
        <v>314</v>
      </c>
      <c r="E18" s="214">
        <v>5.933484504913077</v>
      </c>
      <c r="F18" s="213">
        <v>874</v>
      </c>
      <c r="G18" s="214">
        <v>16.51549508692366</v>
      </c>
      <c r="H18" s="213">
        <v>1722</v>
      </c>
      <c r="I18" s="215">
        <v>32.53968253968254</v>
      </c>
    </row>
    <row r="19" spans="1:9" ht="16.5" customHeight="1">
      <c r="A19" s="1034"/>
      <c r="B19" s="212">
        <v>2014</v>
      </c>
      <c r="C19" s="213">
        <v>4976</v>
      </c>
      <c r="D19" s="213">
        <v>282</v>
      </c>
      <c r="E19" s="214">
        <v>5.667202572347267</v>
      </c>
      <c r="F19" s="213">
        <v>918</v>
      </c>
      <c r="G19" s="214">
        <v>18.44855305466238</v>
      </c>
      <c r="H19" s="213">
        <v>1475</v>
      </c>
      <c r="I19" s="215">
        <v>29.642282958199356</v>
      </c>
    </row>
    <row r="20" spans="1:9" ht="16.5" customHeight="1">
      <c r="A20" s="1034"/>
      <c r="B20" s="212">
        <v>2015</v>
      </c>
      <c r="C20" s="213">
        <v>4234</v>
      </c>
      <c r="D20" s="213">
        <v>246</v>
      </c>
      <c r="E20" s="214">
        <v>5.8101086443079835</v>
      </c>
      <c r="F20" s="213">
        <v>790</v>
      </c>
      <c r="G20" s="214">
        <v>18.65847897968824</v>
      </c>
      <c r="H20" s="213">
        <v>1227</v>
      </c>
      <c r="I20" s="215">
        <v>28.979688238072743</v>
      </c>
    </row>
    <row r="21" spans="1:9" ht="16.5" customHeight="1" thickBot="1">
      <c r="A21" s="1035"/>
      <c r="B21" s="212">
        <v>2016</v>
      </c>
      <c r="C21" s="213">
        <v>3883</v>
      </c>
      <c r="D21" s="213">
        <v>232</v>
      </c>
      <c r="E21" s="214">
        <v>5.97</v>
      </c>
      <c r="F21" s="213">
        <v>719</v>
      </c>
      <c r="G21" s="214">
        <v>18.52</v>
      </c>
      <c r="H21" s="213">
        <v>1150</v>
      </c>
      <c r="I21" s="215">
        <v>29.62</v>
      </c>
    </row>
    <row r="22" spans="1:9" ht="16.5" customHeight="1" thickTop="1">
      <c r="A22" s="1036" t="s">
        <v>14</v>
      </c>
      <c r="B22" s="501">
        <v>2012</v>
      </c>
      <c r="C22" s="503">
        <v>35077</v>
      </c>
      <c r="D22" s="503">
        <v>1843</v>
      </c>
      <c r="E22" s="504">
        <v>5.254155144396614</v>
      </c>
      <c r="F22" s="503">
        <v>5191</v>
      </c>
      <c r="G22" s="504">
        <v>14.798871055107336</v>
      </c>
      <c r="H22" s="503">
        <v>10469</v>
      </c>
      <c r="I22" s="505">
        <v>29.845767882087976</v>
      </c>
    </row>
    <row r="23" spans="1:9" ht="16.5" customHeight="1">
      <c r="A23" s="1037"/>
      <c r="B23" s="506">
        <v>2013</v>
      </c>
      <c r="C23" s="62">
        <v>36079</v>
      </c>
      <c r="D23" s="62">
        <v>1806</v>
      </c>
      <c r="E23" s="63">
        <v>5.005681975664514</v>
      </c>
      <c r="F23" s="62">
        <v>5267</v>
      </c>
      <c r="G23" s="63">
        <v>14.59851991463178</v>
      </c>
      <c r="H23" s="62">
        <v>10598</v>
      </c>
      <c r="I23" s="194">
        <v>29.37442833781424</v>
      </c>
    </row>
    <row r="24" spans="1:9" ht="16.5" customHeight="1">
      <c r="A24" s="1037"/>
      <c r="B24" s="507">
        <v>2014</v>
      </c>
      <c r="C24" s="62">
        <v>33610</v>
      </c>
      <c r="D24" s="62">
        <v>1554</v>
      </c>
      <c r="E24" s="687">
        <v>4.623623921451949</v>
      </c>
      <c r="F24" s="62">
        <v>5116</v>
      </c>
      <c r="G24" s="687">
        <v>15.221660220172566</v>
      </c>
      <c r="H24" s="62">
        <v>9464</v>
      </c>
      <c r="I24" s="688">
        <v>28.158286224337996</v>
      </c>
    </row>
    <row r="25" spans="1:9" ht="16.5" customHeight="1">
      <c r="A25" s="1037"/>
      <c r="B25" s="507">
        <v>2015</v>
      </c>
      <c r="C25" s="62">
        <v>29691</v>
      </c>
      <c r="D25" s="62">
        <v>1320</v>
      </c>
      <c r="E25" s="687">
        <v>4.45</v>
      </c>
      <c r="F25" s="62">
        <v>4640</v>
      </c>
      <c r="G25" s="687">
        <v>15.63</v>
      </c>
      <c r="H25" s="62">
        <v>8517</v>
      </c>
      <c r="I25" s="688">
        <v>28.69</v>
      </c>
    </row>
    <row r="26" spans="1:9" ht="16.5" customHeight="1" thickBot="1">
      <c r="A26" s="1038"/>
      <c r="B26" s="508">
        <v>2016</v>
      </c>
      <c r="C26" s="204">
        <v>27187</v>
      </c>
      <c r="D26" s="204">
        <v>1209</v>
      </c>
      <c r="E26" s="205">
        <v>4.45</v>
      </c>
      <c r="F26" s="204">
        <v>4284</v>
      </c>
      <c r="G26" s="205">
        <v>15.76</v>
      </c>
      <c r="H26" s="204">
        <v>7987</v>
      </c>
      <c r="I26" s="206">
        <v>29.38</v>
      </c>
    </row>
    <row r="27" ht="13.5" thickTop="1"/>
  </sheetData>
  <sheetProtection/>
  <mergeCells count="14">
    <mergeCell ref="A1:I1"/>
    <mergeCell ref="A2:I2"/>
    <mergeCell ref="A3:I3"/>
    <mergeCell ref="A4:I4"/>
    <mergeCell ref="A7:A11"/>
    <mergeCell ref="A12:A16"/>
    <mergeCell ref="F5:G5"/>
    <mergeCell ref="H5:I5"/>
    <mergeCell ref="A5:A6"/>
    <mergeCell ref="B5:B6"/>
    <mergeCell ref="C5:C6"/>
    <mergeCell ref="D5:E5"/>
    <mergeCell ref="A17:A21"/>
    <mergeCell ref="A22:A2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92D050"/>
  </sheetPr>
  <dimension ref="A1:M26"/>
  <sheetViews>
    <sheetView zoomScaleSheetLayoutView="100" zoomScalePageLayoutView="0" workbookViewId="0" topLeftCell="A1">
      <selection activeCell="A1" sqref="A1:I1"/>
    </sheetView>
  </sheetViews>
  <sheetFormatPr defaultColWidth="9.140625" defaultRowHeight="12.75"/>
  <cols>
    <col min="1" max="9" width="11.7109375" style="58" customWidth="1"/>
    <col min="10" max="16384" width="9.140625" style="58" customWidth="1"/>
  </cols>
  <sheetData>
    <row r="1" spans="1:9" ht="16.5" customHeight="1">
      <c r="A1" s="1039" t="s">
        <v>45</v>
      </c>
      <c r="B1" s="1039"/>
      <c r="C1" s="1039"/>
      <c r="D1" s="1039"/>
      <c r="E1" s="1039"/>
      <c r="F1" s="1039"/>
      <c r="G1" s="1039"/>
      <c r="H1" s="1039"/>
      <c r="I1" s="1039"/>
    </row>
    <row r="2" spans="1:9" ht="16.5" customHeight="1">
      <c r="A2" s="1039" t="s">
        <v>394</v>
      </c>
      <c r="B2" s="1039"/>
      <c r="C2" s="1039"/>
      <c r="D2" s="1039"/>
      <c r="E2" s="1039"/>
      <c r="F2" s="1039"/>
      <c r="G2" s="1039"/>
      <c r="H2" s="1039"/>
      <c r="I2" s="1039"/>
    </row>
    <row r="3" spans="1:9" ht="16.5" customHeight="1">
      <c r="A3" s="1039" t="s">
        <v>46</v>
      </c>
      <c r="B3" s="1039"/>
      <c r="C3" s="1039"/>
      <c r="D3" s="1039"/>
      <c r="E3" s="1039"/>
      <c r="F3" s="1039"/>
      <c r="G3" s="1039"/>
      <c r="H3" s="1039"/>
      <c r="I3" s="1039"/>
    </row>
    <row r="4" spans="1:9" ht="19.5" customHeight="1" thickBot="1">
      <c r="A4" s="1046"/>
      <c r="B4" s="1046"/>
      <c r="C4" s="1046"/>
      <c r="D4" s="1046"/>
      <c r="E4" s="1046"/>
      <c r="F4" s="1046"/>
      <c r="G4" s="1046"/>
      <c r="H4" s="1046"/>
      <c r="I4" s="1046"/>
    </row>
    <row r="5" spans="1:9" ht="30" customHeight="1" thickTop="1">
      <c r="A5" s="1028" t="s">
        <v>3</v>
      </c>
      <c r="B5" s="1030" t="s">
        <v>4</v>
      </c>
      <c r="C5" s="1032" t="s">
        <v>47</v>
      </c>
      <c r="D5" s="1032" t="s">
        <v>48</v>
      </c>
      <c r="E5" s="1032"/>
      <c r="F5" s="1032" t="s">
        <v>49</v>
      </c>
      <c r="G5" s="1032"/>
      <c r="H5" s="1032" t="s">
        <v>51</v>
      </c>
      <c r="I5" s="1042"/>
    </row>
    <row r="6" spans="1:9" ht="30" customHeight="1" thickBot="1">
      <c r="A6" s="1029"/>
      <c r="B6" s="1031"/>
      <c r="C6" s="1045"/>
      <c r="D6" s="208" t="s">
        <v>43</v>
      </c>
      <c r="E6" s="208" t="s">
        <v>44</v>
      </c>
      <c r="F6" s="208" t="s">
        <v>43</v>
      </c>
      <c r="G6" s="208" t="s">
        <v>44</v>
      </c>
      <c r="H6" s="208" t="s">
        <v>43</v>
      </c>
      <c r="I6" s="209" t="s">
        <v>44</v>
      </c>
    </row>
    <row r="7" spans="1:9" ht="16.5" customHeight="1" thickTop="1">
      <c r="A7" s="1041" t="s">
        <v>12</v>
      </c>
      <c r="B7" s="210">
        <v>2012</v>
      </c>
      <c r="C7" s="113">
        <v>5144</v>
      </c>
      <c r="D7" s="113">
        <v>538</v>
      </c>
      <c r="E7" s="114">
        <v>10.458786936236391</v>
      </c>
      <c r="F7" s="113">
        <v>796</v>
      </c>
      <c r="G7" s="114">
        <v>15.47433903576983</v>
      </c>
      <c r="H7" s="113">
        <v>1207</v>
      </c>
      <c r="I7" s="207">
        <v>23.464230171073094</v>
      </c>
    </row>
    <row r="8" spans="1:9" ht="16.5" customHeight="1">
      <c r="A8" s="1034"/>
      <c r="B8" s="210">
        <v>2013</v>
      </c>
      <c r="C8" s="113">
        <v>5039</v>
      </c>
      <c r="D8" s="113">
        <v>463</v>
      </c>
      <c r="E8" s="114">
        <v>9.188331018059138</v>
      </c>
      <c r="F8" s="113">
        <v>708</v>
      </c>
      <c r="G8" s="114">
        <v>14.050406826751338</v>
      </c>
      <c r="H8" s="113">
        <v>1132</v>
      </c>
      <c r="I8" s="207">
        <v>22.46477475689621</v>
      </c>
    </row>
    <row r="9" spans="1:9" ht="16.5" customHeight="1">
      <c r="A9" s="1034"/>
      <c r="B9" s="210">
        <v>2014</v>
      </c>
      <c r="C9" s="113">
        <v>4948</v>
      </c>
      <c r="D9" s="113">
        <v>467</v>
      </c>
      <c r="E9" s="114">
        <v>9.438156831042846</v>
      </c>
      <c r="F9" s="113">
        <v>731</v>
      </c>
      <c r="G9" s="114">
        <v>14.77364591754244</v>
      </c>
      <c r="H9" s="113">
        <v>983</v>
      </c>
      <c r="I9" s="207">
        <v>19.86661277283751</v>
      </c>
    </row>
    <row r="10" spans="1:9" ht="16.5" customHeight="1">
      <c r="A10" s="1034"/>
      <c r="B10" s="210">
        <v>2015</v>
      </c>
      <c r="C10" s="113">
        <v>4541</v>
      </c>
      <c r="D10" s="113">
        <v>375</v>
      </c>
      <c r="E10" s="114">
        <v>8.25809293107245</v>
      </c>
      <c r="F10" s="113">
        <v>730</v>
      </c>
      <c r="G10" s="114">
        <v>16.07575423915437</v>
      </c>
      <c r="H10" s="113">
        <v>985</v>
      </c>
      <c r="I10" s="207">
        <v>21.69125743228364</v>
      </c>
    </row>
    <row r="11" spans="1:9" ht="16.5" customHeight="1">
      <c r="A11" s="1034"/>
      <c r="B11" s="210">
        <v>2016</v>
      </c>
      <c r="C11" s="113">
        <v>3998</v>
      </c>
      <c r="D11" s="113">
        <v>350</v>
      </c>
      <c r="E11" s="114">
        <v>8.75</v>
      </c>
      <c r="F11" s="113">
        <v>664</v>
      </c>
      <c r="G11" s="114">
        <v>16.61</v>
      </c>
      <c r="H11" s="113">
        <v>828</v>
      </c>
      <c r="I11" s="207">
        <v>20.71</v>
      </c>
    </row>
    <row r="12" spans="1:9" ht="16.5" customHeight="1">
      <c r="A12" s="1034" t="s">
        <v>13</v>
      </c>
      <c r="B12" s="210">
        <v>2012</v>
      </c>
      <c r="C12" s="113">
        <v>6280</v>
      </c>
      <c r="D12" s="113">
        <v>483</v>
      </c>
      <c r="E12" s="114">
        <v>7.69108280254777</v>
      </c>
      <c r="F12" s="113">
        <v>1042</v>
      </c>
      <c r="G12" s="114">
        <v>16.59235668789809</v>
      </c>
      <c r="H12" s="113">
        <v>2299</v>
      </c>
      <c r="I12" s="207">
        <v>36.60828025477707</v>
      </c>
    </row>
    <row r="13" spans="1:9" ht="16.5" customHeight="1">
      <c r="A13" s="1034"/>
      <c r="B13" s="210">
        <v>2013</v>
      </c>
      <c r="C13" s="113">
        <v>6998</v>
      </c>
      <c r="D13" s="113">
        <v>536</v>
      </c>
      <c r="E13" s="114">
        <v>7.659331237496428</v>
      </c>
      <c r="F13" s="113">
        <v>1220</v>
      </c>
      <c r="G13" s="114">
        <v>17.4335524435553</v>
      </c>
      <c r="H13" s="113">
        <v>2550</v>
      </c>
      <c r="I13" s="207">
        <v>36.43898256644756</v>
      </c>
    </row>
    <row r="14" spans="1:9" ht="16.5" customHeight="1">
      <c r="A14" s="1034"/>
      <c r="B14" s="210">
        <v>2014</v>
      </c>
      <c r="C14" s="113">
        <v>6041</v>
      </c>
      <c r="D14" s="113">
        <v>406</v>
      </c>
      <c r="E14" s="114">
        <v>6.720741599073002</v>
      </c>
      <c r="F14" s="113">
        <v>1091</v>
      </c>
      <c r="G14" s="114">
        <v>18.05992385366661</v>
      </c>
      <c r="H14" s="113">
        <v>2367</v>
      </c>
      <c r="I14" s="207">
        <v>39.182254593610324</v>
      </c>
    </row>
    <row r="15" spans="1:9" ht="16.5" customHeight="1">
      <c r="A15" s="1034"/>
      <c r="B15" s="210">
        <v>2015</v>
      </c>
      <c r="C15" s="113">
        <v>5516</v>
      </c>
      <c r="D15" s="113">
        <v>336</v>
      </c>
      <c r="E15" s="114">
        <v>6.091370558375635</v>
      </c>
      <c r="F15" s="113">
        <v>1154</v>
      </c>
      <c r="G15" s="114">
        <v>20.92095721537346</v>
      </c>
      <c r="H15" s="113">
        <v>2015</v>
      </c>
      <c r="I15" s="207">
        <v>36.53009427121102</v>
      </c>
    </row>
    <row r="16" spans="1:9" ht="16.5" customHeight="1">
      <c r="A16" s="1034"/>
      <c r="B16" s="210">
        <v>2016</v>
      </c>
      <c r="C16" s="113">
        <v>4828</v>
      </c>
      <c r="D16" s="113">
        <v>303</v>
      </c>
      <c r="E16" s="114">
        <v>6.28</v>
      </c>
      <c r="F16" s="113">
        <v>970</v>
      </c>
      <c r="G16" s="114">
        <v>20.09</v>
      </c>
      <c r="H16" s="113">
        <v>1759</v>
      </c>
      <c r="I16" s="207">
        <v>36.43</v>
      </c>
    </row>
    <row r="17" spans="1:9" ht="16.5" customHeight="1">
      <c r="A17" s="1034" t="s">
        <v>182</v>
      </c>
      <c r="B17" s="200">
        <v>2012</v>
      </c>
      <c r="C17" s="201">
        <v>156</v>
      </c>
      <c r="D17" s="201">
        <v>0</v>
      </c>
      <c r="E17" s="114" t="s">
        <v>52</v>
      </c>
      <c r="F17" s="201">
        <v>28</v>
      </c>
      <c r="G17" s="114">
        <v>17.94871794871795</v>
      </c>
      <c r="H17" s="201">
        <v>44</v>
      </c>
      <c r="I17" s="207">
        <v>28.205128205128204</v>
      </c>
    </row>
    <row r="18" spans="1:13" s="66" customFormat="1" ht="16.5" customHeight="1">
      <c r="A18" s="1034"/>
      <c r="B18" s="200">
        <v>2013</v>
      </c>
      <c r="C18" s="201">
        <v>174</v>
      </c>
      <c r="D18" s="201">
        <v>0</v>
      </c>
      <c r="E18" s="114" t="s">
        <v>52</v>
      </c>
      <c r="F18" s="201">
        <v>40</v>
      </c>
      <c r="G18" s="114">
        <v>22.988505747126435</v>
      </c>
      <c r="H18" s="201">
        <v>56</v>
      </c>
      <c r="I18" s="207">
        <v>32.18390804597701</v>
      </c>
      <c r="K18" s="58"/>
      <c r="L18" s="58"/>
      <c r="M18" s="58"/>
    </row>
    <row r="19" spans="1:13" s="66" customFormat="1" ht="16.5" customHeight="1">
      <c r="A19" s="1034"/>
      <c r="B19" s="200">
        <v>2014</v>
      </c>
      <c r="C19" s="201">
        <v>201</v>
      </c>
      <c r="D19" s="201">
        <v>0</v>
      </c>
      <c r="E19" s="114" t="s">
        <v>52</v>
      </c>
      <c r="F19" s="201">
        <v>56</v>
      </c>
      <c r="G19" s="114">
        <v>27.860696517412936</v>
      </c>
      <c r="H19" s="201">
        <v>55</v>
      </c>
      <c r="I19" s="207">
        <v>27.363184079601986</v>
      </c>
      <c r="K19" s="58"/>
      <c r="L19" s="58"/>
      <c r="M19" s="58"/>
    </row>
    <row r="20" spans="1:13" s="66" customFormat="1" ht="16.5" customHeight="1">
      <c r="A20" s="1034"/>
      <c r="B20" s="200">
        <v>2015</v>
      </c>
      <c r="C20" s="201">
        <v>179</v>
      </c>
      <c r="D20" s="201">
        <v>0</v>
      </c>
      <c r="E20" s="202" t="s">
        <v>52</v>
      </c>
      <c r="F20" s="201">
        <v>32</v>
      </c>
      <c r="G20" s="202">
        <v>17.877094972067038</v>
      </c>
      <c r="H20" s="201">
        <v>52</v>
      </c>
      <c r="I20" s="203">
        <v>29.05027932960894</v>
      </c>
      <c r="K20" s="58"/>
      <c r="L20" s="58"/>
      <c r="M20" s="58"/>
    </row>
    <row r="21" spans="1:13" s="66" customFormat="1" ht="16.5" customHeight="1" thickBot="1">
      <c r="A21" s="1035"/>
      <c r="B21" s="200">
        <v>2016</v>
      </c>
      <c r="C21" s="201">
        <v>130</v>
      </c>
      <c r="D21" s="201">
        <v>0</v>
      </c>
      <c r="E21" s="202">
        <v>0</v>
      </c>
      <c r="F21" s="201">
        <v>25</v>
      </c>
      <c r="G21" s="202">
        <v>19.23</v>
      </c>
      <c r="H21" s="201">
        <v>29</v>
      </c>
      <c r="I21" s="203">
        <v>22.31</v>
      </c>
      <c r="K21" s="58"/>
      <c r="L21" s="58"/>
      <c r="M21" s="58"/>
    </row>
    <row r="22" spans="1:9" ht="16.5" customHeight="1" thickTop="1">
      <c r="A22" s="1036" t="s">
        <v>14</v>
      </c>
      <c r="B22" s="501">
        <v>2012</v>
      </c>
      <c r="C22" s="503">
        <v>35077</v>
      </c>
      <c r="D22" s="503">
        <v>1843</v>
      </c>
      <c r="E22" s="504">
        <v>5.254155144396614</v>
      </c>
      <c r="F22" s="503">
        <v>5191</v>
      </c>
      <c r="G22" s="504">
        <v>14.798871055107336</v>
      </c>
      <c r="H22" s="503">
        <v>10469</v>
      </c>
      <c r="I22" s="505">
        <v>29.845767882087976</v>
      </c>
    </row>
    <row r="23" spans="1:9" ht="16.5" customHeight="1">
      <c r="A23" s="1037"/>
      <c r="B23" s="506">
        <v>2013</v>
      </c>
      <c r="C23" s="62">
        <v>36079</v>
      </c>
      <c r="D23" s="62">
        <v>1806</v>
      </c>
      <c r="E23" s="63">
        <v>5.005681975664514</v>
      </c>
      <c r="F23" s="62">
        <v>5267</v>
      </c>
      <c r="G23" s="63">
        <v>14.59851991463178</v>
      </c>
      <c r="H23" s="62">
        <v>10598</v>
      </c>
      <c r="I23" s="194">
        <v>29.37442833781424</v>
      </c>
    </row>
    <row r="24" spans="1:9" ht="16.5" customHeight="1">
      <c r="A24" s="1037"/>
      <c r="B24" s="507">
        <v>2014</v>
      </c>
      <c r="C24" s="62">
        <v>33610</v>
      </c>
      <c r="D24" s="62">
        <v>1554</v>
      </c>
      <c r="E24" s="63">
        <v>4.623623921451949</v>
      </c>
      <c r="F24" s="62">
        <v>5116</v>
      </c>
      <c r="G24" s="63">
        <v>15.221660220172566</v>
      </c>
      <c r="H24" s="62">
        <v>9464</v>
      </c>
      <c r="I24" s="194">
        <v>28.158286224337996</v>
      </c>
    </row>
    <row r="25" spans="1:9" ht="16.5" customHeight="1">
      <c r="A25" s="1037"/>
      <c r="B25" s="507">
        <v>2015</v>
      </c>
      <c r="C25" s="62">
        <v>29691</v>
      </c>
      <c r="D25" s="62">
        <v>1320</v>
      </c>
      <c r="E25" s="63">
        <v>4.45</v>
      </c>
      <c r="F25" s="62">
        <v>4640</v>
      </c>
      <c r="G25" s="63">
        <v>15.63</v>
      </c>
      <c r="H25" s="62">
        <v>8517</v>
      </c>
      <c r="I25" s="194">
        <v>28.69</v>
      </c>
    </row>
    <row r="26" spans="1:9" ht="16.5" customHeight="1" thickBot="1">
      <c r="A26" s="1038"/>
      <c r="B26" s="508">
        <v>2016</v>
      </c>
      <c r="C26" s="204">
        <v>27187</v>
      </c>
      <c r="D26" s="204">
        <v>1209</v>
      </c>
      <c r="E26" s="826">
        <v>4.45</v>
      </c>
      <c r="F26" s="204">
        <v>4284</v>
      </c>
      <c r="G26" s="826">
        <v>15.76</v>
      </c>
      <c r="H26" s="204">
        <v>7987</v>
      </c>
      <c r="I26" s="827">
        <v>29.38</v>
      </c>
    </row>
    <row r="27" ht="13.5" thickTop="1"/>
  </sheetData>
  <sheetProtection/>
  <mergeCells count="14">
    <mergeCell ref="A1:I1"/>
    <mergeCell ref="A2:I2"/>
    <mergeCell ref="A3:I3"/>
    <mergeCell ref="A4:I4"/>
    <mergeCell ref="A7:A11"/>
    <mergeCell ref="A12:A16"/>
    <mergeCell ref="F5:G5"/>
    <mergeCell ref="H5:I5"/>
    <mergeCell ref="A5:A6"/>
    <mergeCell ref="B5:B6"/>
    <mergeCell ref="C5:C6"/>
    <mergeCell ref="D5:E5"/>
    <mergeCell ref="A17:A21"/>
    <mergeCell ref="A22:A2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92D050"/>
  </sheetPr>
  <dimension ref="A1:V19"/>
  <sheetViews>
    <sheetView zoomScaleSheetLayoutView="100" zoomScalePageLayoutView="0" workbookViewId="0" topLeftCell="A1">
      <selection activeCell="A1" sqref="A1:P1"/>
    </sheetView>
  </sheetViews>
  <sheetFormatPr defaultColWidth="9.140625" defaultRowHeight="12.75"/>
  <cols>
    <col min="1" max="1" width="10.42187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ht="16.5" customHeight="1">
      <c r="A1" s="1047" t="s">
        <v>34</v>
      </c>
      <c r="B1" s="1047"/>
      <c r="C1" s="1047"/>
      <c r="D1" s="1047"/>
      <c r="E1" s="1047"/>
      <c r="F1" s="1047"/>
      <c r="G1" s="1047"/>
      <c r="H1" s="1047"/>
      <c r="I1" s="1047"/>
      <c r="J1" s="1047"/>
      <c r="K1" s="1047"/>
      <c r="L1" s="1047"/>
      <c r="M1" s="1047"/>
      <c r="N1" s="1047"/>
      <c r="O1" s="1047"/>
      <c r="P1" s="1047"/>
    </row>
    <row r="2" spans="1:16" ht="16.5" customHeight="1">
      <c r="A2" s="1014" t="s">
        <v>124</v>
      </c>
      <c r="B2" s="1014"/>
      <c r="C2" s="1014"/>
      <c r="D2" s="1014"/>
      <c r="E2" s="1014"/>
      <c r="F2" s="1014"/>
      <c r="G2" s="1014"/>
      <c r="H2" s="1014"/>
      <c r="I2" s="1014"/>
      <c r="J2" s="1014"/>
      <c r="K2" s="1014"/>
      <c r="L2" s="1014"/>
      <c r="M2" s="1014"/>
      <c r="N2" s="1014"/>
      <c r="O2" s="1014"/>
      <c r="P2" s="1014"/>
    </row>
    <row r="3" spans="1:16" ht="16.5" customHeight="1">
      <c r="A3" s="1014" t="s">
        <v>424</v>
      </c>
      <c r="B3" s="1014"/>
      <c r="C3" s="1014"/>
      <c r="D3" s="1014"/>
      <c r="E3" s="1014"/>
      <c r="F3" s="1014"/>
      <c r="G3" s="1014"/>
      <c r="H3" s="1014"/>
      <c r="I3" s="1014"/>
      <c r="J3" s="1014"/>
      <c r="K3" s="1014"/>
      <c r="L3" s="1014"/>
      <c r="M3" s="1014"/>
      <c r="N3" s="1014"/>
      <c r="O3" s="1014"/>
      <c r="P3" s="1014"/>
    </row>
    <row r="4" ht="19.5" customHeight="1"/>
    <row r="5" spans="1:16" s="15" customFormat="1" ht="16.5" customHeight="1">
      <c r="A5" s="1014" t="s">
        <v>106</v>
      </c>
      <c r="B5" s="1014"/>
      <c r="C5" s="1014"/>
      <c r="D5" s="1014"/>
      <c r="E5" s="1014"/>
      <c r="F5" s="1014"/>
      <c r="G5" s="1014"/>
      <c r="H5" s="1014"/>
      <c r="I5" s="1014"/>
      <c r="J5" s="1014"/>
      <c r="K5" s="1014"/>
      <c r="L5" s="1014"/>
      <c r="M5" s="1014"/>
      <c r="N5" s="1014"/>
      <c r="O5" s="1014"/>
      <c r="P5" s="1014"/>
    </row>
    <row r="6" spans="1:22" s="15" customFormat="1" ht="19.5" customHeight="1" thickBot="1">
      <c r="A6" s="1049"/>
      <c r="B6" s="1050"/>
      <c r="C6" s="1050"/>
      <c r="D6" s="1051"/>
      <c r="E6" s="1049"/>
      <c r="F6" s="1052"/>
      <c r="G6" s="1049"/>
      <c r="H6" s="1052"/>
      <c r="I6" s="1049"/>
      <c r="J6" s="1052"/>
      <c r="K6" s="1049"/>
      <c r="L6" s="1049"/>
      <c r="M6" s="1049"/>
      <c r="N6" s="1049"/>
      <c r="O6" s="1049"/>
      <c r="P6" s="1049"/>
      <c r="S6" s="693"/>
      <c r="T6" s="693"/>
      <c r="U6" s="693"/>
      <c r="V6" s="693"/>
    </row>
    <row r="7" spans="1:22" s="15" customFormat="1" ht="42" customHeight="1" thickTop="1">
      <c r="A7" s="975" t="s">
        <v>3</v>
      </c>
      <c r="B7" s="978" t="s">
        <v>80</v>
      </c>
      <c r="C7" s="981" t="s">
        <v>81</v>
      </c>
      <c r="D7" s="981"/>
      <c r="E7" s="981"/>
      <c r="F7" s="1053"/>
      <c r="G7" s="981"/>
      <c r="H7" s="1053"/>
      <c r="I7" s="981"/>
      <c r="J7" s="1053"/>
      <c r="K7" s="981" t="s">
        <v>121</v>
      </c>
      <c r="L7" s="981"/>
      <c r="M7" s="981"/>
      <c r="N7" s="981"/>
      <c r="O7" s="981" t="s">
        <v>53</v>
      </c>
      <c r="P7" s="1048"/>
      <c r="R7" s="693"/>
      <c r="S7" s="693"/>
      <c r="T7" s="693"/>
      <c r="U7" s="693"/>
      <c r="V7" s="693"/>
    </row>
    <row r="8" spans="1:22" s="15" customFormat="1" ht="64.5" thickBot="1">
      <c r="A8" s="977"/>
      <c r="B8" s="980"/>
      <c r="C8" s="327" t="s">
        <v>57</v>
      </c>
      <c r="D8" s="535" t="s">
        <v>44</v>
      </c>
      <c r="E8" s="327" t="s">
        <v>12</v>
      </c>
      <c r="F8" s="536" t="s">
        <v>44</v>
      </c>
      <c r="G8" s="327" t="s">
        <v>83</v>
      </c>
      <c r="H8" s="536" t="s">
        <v>44</v>
      </c>
      <c r="I8" s="327" t="s">
        <v>84</v>
      </c>
      <c r="J8" s="536" t="s">
        <v>44</v>
      </c>
      <c r="K8" s="327" t="s">
        <v>85</v>
      </c>
      <c r="L8" s="327" t="s">
        <v>86</v>
      </c>
      <c r="M8" s="327" t="s">
        <v>87</v>
      </c>
      <c r="N8" s="327" t="s">
        <v>88</v>
      </c>
      <c r="O8" s="537" t="s">
        <v>107</v>
      </c>
      <c r="P8" s="328" t="s">
        <v>108</v>
      </c>
      <c r="R8" s="971"/>
      <c r="S8" s="971"/>
      <c r="T8" s="971"/>
      <c r="U8" s="971"/>
      <c r="V8" s="693"/>
    </row>
    <row r="9" spans="1:22" s="15" customFormat="1" ht="19.5" customHeight="1" thickTop="1">
      <c r="A9" s="136" t="s">
        <v>18</v>
      </c>
      <c r="B9" s="538">
        <v>513</v>
      </c>
      <c r="C9" s="539">
        <v>100</v>
      </c>
      <c r="D9" s="306">
        <f>C9/B9*100</f>
        <v>19.49317738791423</v>
      </c>
      <c r="E9" s="539">
        <v>306</v>
      </c>
      <c r="F9" s="306">
        <f>E9/B9*100</f>
        <v>59.64912280701754</v>
      </c>
      <c r="G9" s="539">
        <v>67</v>
      </c>
      <c r="H9" s="306">
        <f>G9/B9*100</f>
        <v>13.060428849902534</v>
      </c>
      <c r="I9" s="539">
        <v>40</v>
      </c>
      <c r="J9" s="306">
        <f>I9/B9*100</f>
        <v>7.797270955165692</v>
      </c>
      <c r="K9" s="552">
        <v>6</v>
      </c>
      <c r="L9" s="539">
        <v>59</v>
      </c>
      <c r="M9" s="539">
        <v>98</v>
      </c>
      <c r="N9" s="539">
        <v>17</v>
      </c>
      <c r="O9" s="540">
        <v>9</v>
      </c>
      <c r="P9" s="541">
        <v>89</v>
      </c>
      <c r="R9" s="970"/>
      <c r="S9" s="969"/>
      <c r="T9" s="971"/>
      <c r="U9" s="969"/>
      <c r="V9" s="693"/>
    </row>
    <row r="10" spans="1:22" s="15" customFormat="1" ht="19.5" customHeight="1">
      <c r="A10" s="137" t="s">
        <v>19</v>
      </c>
      <c r="B10" s="542">
        <v>306</v>
      </c>
      <c r="C10" s="543">
        <v>47</v>
      </c>
      <c r="D10" s="307">
        <f>C10/B10*100</f>
        <v>15.359477124183007</v>
      </c>
      <c r="E10" s="543">
        <v>206</v>
      </c>
      <c r="F10" s="307">
        <f>E10/B10*100</f>
        <v>67.3202614379085</v>
      </c>
      <c r="G10" s="543">
        <v>29</v>
      </c>
      <c r="H10" s="307">
        <f>G10/B10*100</f>
        <v>9.477124183006536</v>
      </c>
      <c r="I10" s="544">
        <v>24</v>
      </c>
      <c r="J10" s="307">
        <f>I10/B10*100</f>
        <v>7.8431372549019605</v>
      </c>
      <c r="K10" s="544">
        <v>5</v>
      </c>
      <c r="L10" s="544">
        <v>40</v>
      </c>
      <c r="M10" s="544">
        <v>70</v>
      </c>
      <c r="N10" s="544">
        <v>17</v>
      </c>
      <c r="O10" s="322">
        <v>1</v>
      </c>
      <c r="P10" s="545">
        <v>67</v>
      </c>
      <c r="R10" s="970"/>
      <c r="S10" s="969"/>
      <c r="T10" s="969"/>
      <c r="U10" s="969"/>
      <c r="V10" s="693"/>
    </row>
    <row r="11" spans="1:22" s="15" customFormat="1" ht="19.5" customHeight="1">
      <c r="A11" s="137" t="s">
        <v>20</v>
      </c>
      <c r="B11" s="542">
        <v>258</v>
      </c>
      <c r="C11" s="543">
        <v>37</v>
      </c>
      <c r="D11" s="307">
        <f>C11/B11*100</f>
        <v>14.34108527131783</v>
      </c>
      <c r="E11" s="543">
        <v>176</v>
      </c>
      <c r="F11" s="307">
        <f>E11/B11*100</f>
        <v>68.21705426356588</v>
      </c>
      <c r="G11" s="543">
        <v>18</v>
      </c>
      <c r="H11" s="307">
        <f>G11/B11*100</f>
        <v>6.976744186046512</v>
      </c>
      <c r="I11" s="544">
        <v>27</v>
      </c>
      <c r="J11" s="307">
        <f>I11/B11*100</f>
        <v>10.465116279069768</v>
      </c>
      <c r="K11" s="544">
        <v>10</v>
      </c>
      <c r="L11" s="544">
        <v>33</v>
      </c>
      <c r="M11" s="544">
        <v>24</v>
      </c>
      <c r="N11" s="544">
        <v>24</v>
      </c>
      <c r="O11" s="322">
        <v>1</v>
      </c>
      <c r="P11" s="545">
        <v>56</v>
      </c>
      <c r="R11" s="970"/>
      <c r="S11" s="969"/>
      <c r="T11" s="969"/>
      <c r="U11" s="969"/>
      <c r="V11" s="693"/>
    </row>
    <row r="12" spans="1:22" s="15" customFormat="1" ht="19.5" customHeight="1">
      <c r="A12" s="137" t="s">
        <v>21</v>
      </c>
      <c r="B12" s="542">
        <v>332</v>
      </c>
      <c r="C12" s="543">
        <v>68</v>
      </c>
      <c r="D12" s="307">
        <f>C12/B12*100</f>
        <v>20.481927710843372</v>
      </c>
      <c r="E12" s="543">
        <v>210</v>
      </c>
      <c r="F12" s="307">
        <f>E12/B12*100</f>
        <v>63.25301204819277</v>
      </c>
      <c r="G12" s="543">
        <v>21</v>
      </c>
      <c r="H12" s="307">
        <f>G12/B12*100</f>
        <v>6.325301204819277</v>
      </c>
      <c r="I12" s="544">
        <v>33</v>
      </c>
      <c r="J12" s="307">
        <f>I12/B12*100</f>
        <v>9.939759036144578</v>
      </c>
      <c r="K12" s="544">
        <v>7</v>
      </c>
      <c r="L12" s="544">
        <v>29</v>
      </c>
      <c r="M12" s="544">
        <v>45</v>
      </c>
      <c r="N12" s="544">
        <v>9</v>
      </c>
      <c r="O12" s="322">
        <v>2</v>
      </c>
      <c r="P12" s="545">
        <v>134</v>
      </c>
      <c r="R12" s="970"/>
      <c r="S12" s="969"/>
      <c r="T12" s="969"/>
      <c r="U12" s="969"/>
      <c r="V12" s="693"/>
    </row>
    <row r="13" spans="1:22" s="15" customFormat="1" ht="19.5" customHeight="1">
      <c r="A13" s="137" t="s">
        <v>22</v>
      </c>
      <c r="B13" s="542">
        <v>288</v>
      </c>
      <c r="C13" s="543">
        <v>48</v>
      </c>
      <c r="D13" s="307">
        <f>C13/B13*100</f>
        <v>16.666666666666664</v>
      </c>
      <c r="E13" s="543">
        <v>171</v>
      </c>
      <c r="F13" s="307">
        <f>E13/B13*100</f>
        <v>59.375</v>
      </c>
      <c r="G13" s="543">
        <v>35</v>
      </c>
      <c r="H13" s="307">
        <f>G13/B13*100</f>
        <v>12.152777777777777</v>
      </c>
      <c r="I13" s="544">
        <v>34</v>
      </c>
      <c r="J13" s="307">
        <f>I13/B13*100</f>
        <v>11.805555555555555</v>
      </c>
      <c r="K13" s="544">
        <v>11</v>
      </c>
      <c r="L13" s="544">
        <v>21</v>
      </c>
      <c r="M13" s="544">
        <v>77</v>
      </c>
      <c r="N13" s="544">
        <v>27</v>
      </c>
      <c r="O13" s="322">
        <v>4</v>
      </c>
      <c r="P13" s="545">
        <v>100</v>
      </c>
      <c r="R13" s="970"/>
      <c r="S13" s="969"/>
      <c r="T13" s="969"/>
      <c r="U13" s="969"/>
      <c r="V13" s="693"/>
    </row>
    <row r="14" spans="1:22" s="15" customFormat="1" ht="19.5" customHeight="1">
      <c r="A14" s="137" t="s">
        <v>23</v>
      </c>
      <c r="B14" s="542">
        <v>292</v>
      </c>
      <c r="C14" s="543">
        <v>54</v>
      </c>
      <c r="D14" s="307">
        <f>C14/B14*100</f>
        <v>18.493150684931507</v>
      </c>
      <c r="E14" s="543">
        <v>181</v>
      </c>
      <c r="F14" s="307">
        <f>E14/B14*100</f>
        <v>61.986301369863014</v>
      </c>
      <c r="G14" s="543">
        <v>26</v>
      </c>
      <c r="H14" s="307">
        <f>G14/B14*100</f>
        <v>8.904109589041095</v>
      </c>
      <c r="I14" s="544">
        <v>31</v>
      </c>
      <c r="J14" s="307">
        <f>I14/B14*100</f>
        <v>10.616438356164384</v>
      </c>
      <c r="K14" s="544">
        <v>10</v>
      </c>
      <c r="L14" s="544">
        <v>36</v>
      </c>
      <c r="M14" s="544">
        <v>53</v>
      </c>
      <c r="N14" s="544">
        <v>24</v>
      </c>
      <c r="O14" s="322">
        <v>3</v>
      </c>
      <c r="P14" s="545">
        <v>86</v>
      </c>
      <c r="R14" s="970"/>
      <c r="S14" s="969"/>
      <c r="T14" s="969"/>
      <c r="U14" s="969"/>
      <c r="V14" s="693"/>
    </row>
    <row r="15" spans="1:22" s="15" customFormat="1" ht="19.5" customHeight="1">
      <c r="A15" s="137" t="s">
        <v>12</v>
      </c>
      <c r="B15" s="542">
        <v>329</v>
      </c>
      <c r="C15" s="543">
        <v>25</v>
      </c>
      <c r="D15" s="307">
        <f>C15/B15*100</f>
        <v>7.598784194528875</v>
      </c>
      <c r="E15" s="543">
        <v>237</v>
      </c>
      <c r="F15" s="307">
        <f>E15/B15*100</f>
        <v>72.03647416413374</v>
      </c>
      <c r="G15" s="543">
        <v>30</v>
      </c>
      <c r="H15" s="307">
        <f>G15/B15*100</f>
        <v>9.118541033434651</v>
      </c>
      <c r="I15" s="544">
        <v>37</v>
      </c>
      <c r="J15" s="307">
        <f>I15/B15*100</f>
        <v>11.246200607902736</v>
      </c>
      <c r="K15" s="544">
        <v>27</v>
      </c>
      <c r="L15" s="544">
        <v>27</v>
      </c>
      <c r="M15" s="544">
        <v>30</v>
      </c>
      <c r="N15" s="544">
        <v>21</v>
      </c>
      <c r="O15" s="322">
        <v>2</v>
      </c>
      <c r="P15" s="545">
        <v>166</v>
      </c>
      <c r="R15" s="970"/>
      <c r="S15" s="969"/>
      <c r="T15" s="969"/>
      <c r="U15" s="969"/>
      <c r="V15" s="693"/>
    </row>
    <row r="16" spans="1:22" ht="19.5" customHeight="1">
      <c r="A16" s="137" t="s">
        <v>13</v>
      </c>
      <c r="B16" s="542">
        <v>352</v>
      </c>
      <c r="C16" s="543">
        <v>74</v>
      </c>
      <c r="D16" s="307">
        <f>C16/B16*100</f>
        <v>21.022727272727273</v>
      </c>
      <c r="E16" s="543">
        <v>219</v>
      </c>
      <c r="F16" s="307">
        <f>E16/B16*100</f>
        <v>62.21590909090909</v>
      </c>
      <c r="G16" s="543">
        <v>24</v>
      </c>
      <c r="H16" s="307">
        <f>G16/B16*100</f>
        <v>6.8181818181818175</v>
      </c>
      <c r="I16" s="544">
        <v>35</v>
      </c>
      <c r="J16" s="307">
        <f>I16/B16*100</f>
        <v>9.943181818181818</v>
      </c>
      <c r="K16" s="544">
        <v>25</v>
      </c>
      <c r="L16" s="544">
        <v>31</v>
      </c>
      <c r="M16" s="544">
        <v>113</v>
      </c>
      <c r="N16" s="544">
        <v>35</v>
      </c>
      <c r="O16" s="322">
        <v>3</v>
      </c>
      <c r="P16" s="545">
        <v>154</v>
      </c>
      <c r="R16" s="970"/>
      <c r="S16" s="969"/>
      <c r="T16" s="969"/>
      <c r="U16" s="969"/>
      <c r="V16" s="26"/>
    </row>
    <row r="17" spans="1:22" ht="19.5" customHeight="1" thickBot="1">
      <c r="A17" s="289" t="s">
        <v>182</v>
      </c>
      <c r="B17" s="546">
        <v>7</v>
      </c>
      <c r="C17" s="547">
        <v>6</v>
      </c>
      <c r="D17" s="308">
        <f>C17/B17*100</f>
        <v>85.71428571428571</v>
      </c>
      <c r="E17" s="547">
        <v>1</v>
      </c>
      <c r="F17" s="308" t="s">
        <v>52</v>
      </c>
      <c r="G17" s="547" t="s">
        <v>273</v>
      </c>
      <c r="H17" s="307" t="s">
        <v>273</v>
      </c>
      <c r="I17" s="548" t="s">
        <v>273</v>
      </c>
      <c r="J17" s="308" t="s">
        <v>52</v>
      </c>
      <c r="K17" s="548">
        <v>0</v>
      </c>
      <c r="L17" s="548">
        <v>1</v>
      </c>
      <c r="M17" s="548">
        <v>1</v>
      </c>
      <c r="N17" s="548">
        <v>0</v>
      </c>
      <c r="O17" s="332">
        <v>6</v>
      </c>
      <c r="P17" s="549">
        <v>1</v>
      </c>
      <c r="R17" s="970"/>
      <c r="S17" s="969"/>
      <c r="T17" s="969"/>
      <c r="U17" s="969"/>
      <c r="V17" s="26"/>
    </row>
    <row r="18" spans="1:22" ht="24" customHeight="1" thickBot="1" thickTop="1">
      <c r="A18" s="148" t="s">
        <v>14</v>
      </c>
      <c r="B18" s="290">
        <f>SUM(B9:B17)</f>
        <v>2677</v>
      </c>
      <c r="C18" s="167">
        <f>SUM(C9:C17)</f>
        <v>459</v>
      </c>
      <c r="D18" s="151">
        <f>C18/B18*100</f>
        <v>17.146059021292494</v>
      </c>
      <c r="E18" s="291">
        <f>SUM(E9:E17)</f>
        <v>1707</v>
      </c>
      <c r="F18" s="550">
        <f>E18/B18*100</f>
        <v>63.76540903997011</v>
      </c>
      <c r="G18" s="167">
        <f>SUM(G9:G17)</f>
        <v>250</v>
      </c>
      <c r="H18" s="550">
        <f>G18/B18*100</f>
        <v>9.338812103100485</v>
      </c>
      <c r="I18" s="167">
        <f>SUM(I9:I17)</f>
        <v>261</v>
      </c>
      <c r="J18" s="550">
        <f>I18/B18*100</f>
        <v>9.749719835636906</v>
      </c>
      <c r="K18" s="167">
        <f>SUM(K9:K17)</f>
        <v>101</v>
      </c>
      <c r="L18" s="167">
        <f>SUM(L9:L17)</f>
        <v>277</v>
      </c>
      <c r="M18" s="167">
        <f>SUM(M9:M17)</f>
        <v>511</v>
      </c>
      <c r="N18" s="167">
        <f>SUM(N9:N17)</f>
        <v>174</v>
      </c>
      <c r="O18" s="277">
        <f>SUM(O9:O17)</f>
        <v>31</v>
      </c>
      <c r="P18" s="292">
        <f>SUM(P9:P17)</f>
        <v>853</v>
      </c>
      <c r="R18" s="26"/>
      <c r="S18" s="970"/>
      <c r="T18" s="969"/>
      <c r="U18" s="26"/>
      <c r="V18" s="26"/>
    </row>
    <row r="19" spans="1:16" ht="24" customHeight="1" thickTop="1">
      <c r="A19" s="9"/>
      <c r="B19" s="54"/>
      <c r="C19" s="54"/>
      <c r="D19" s="54"/>
      <c r="E19" s="54"/>
      <c r="F19" s="54"/>
      <c r="G19" s="54"/>
      <c r="H19" s="54"/>
      <c r="I19" s="54"/>
      <c r="J19" s="54"/>
      <c r="K19" s="54"/>
      <c r="L19" s="54"/>
      <c r="M19" s="54"/>
      <c r="N19" s="54"/>
      <c r="O19" s="54"/>
      <c r="P19" s="54"/>
    </row>
  </sheetData>
  <sheetProtection/>
  <mergeCells count="10">
    <mergeCell ref="A1:P1"/>
    <mergeCell ref="A2:P2"/>
    <mergeCell ref="A3:P3"/>
    <mergeCell ref="A5:P5"/>
    <mergeCell ref="O7:P7"/>
    <mergeCell ref="A6:P6"/>
    <mergeCell ref="C7:J7"/>
    <mergeCell ref="K7:N7"/>
    <mergeCell ref="A7:A8"/>
    <mergeCell ref="B7:B8"/>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123.8515625" style="35" customWidth="1"/>
    <col min="2" max="16384" width="9.140625" style="35" customWidth="1"/>
  </cols>
  <sheetData>
    <row r="1" ht="15" customHeight="1">
      <c r="A1" s="278" t="s">
        <v>171</v>
      </c>
    </row>
    <row r="2" ht="12.75">
      <c r="A2" s="40"/>
    </row>
    <row r="3" ht="25.5">
      <c r="A3" s="40" t="s">
        <v>175</v>
      </c>
    </row>
    <row r="4" ht="12.75">
      <c r="A4" s="40"/>
    </row>
    <row r="5" ht="89.25">
      <c r="A5" s="40" t="s">
        <v>172</v>
      </c>
    </row>
    <row r="6" ht="12.75">
      <c r="A6" s="39"/>
    </row>
    <row r="7" ht="12.75">
      <c r="A7" s="40" t="s">
        <v>173</v>
      </c>
    </row>
    <row r="8" ht="12.75">
      <c r="A8" s="40"/>
    </row>
    <row r="9" ht="25.5">
      <c r="A9" s="40" t="s">
        <v>180</v>
      </c>
    </row>
    <row r="10" ht="7.5" customHeight="1">
      <c r="A10" s="40"/>
    </row>
    <row r="11" ht="25.5">
      <c r="A11" s="40" t="s">
        <v>174</v>
      </c>
    </row>
    <row r="12" ht="12.75">
      <c r="A12" s="40"/>
    </row>
    <row r="13" ht="25.5">
      <c r="A13" s="40" t="s">
        <v>272</v>
      </c>
    </row>
    <row r="15" ht="12.75">
      <c r="A15" s="917"/>
    </row>
  </sheetData>
  <sheetProtection/>
  <printOptions horizontalCentered="1"/>
  <pageMargins left="0.9055118110236221" right="0.9055118110236221" top="0.7874015748031497" bottom="0.7874015748031497" header="0.31496062992125984" footer="0.31496062992125984"/>
  <pageSetup horizontalDpi="600" verticalDpi="600" orientation="landscape" paperSize="9" r:id="rId1"/>
  <headerFooter scaleWithDoc="0">
    <oddFooter>&amp;C&amp;</oddFooter>
  </headerFooter>
</worksheet>
</file>

<file path=xl/worksheets/sheet20.xml><?xml version="1.0" encoding="utf-8"?>
<worksheet xmlns="http://schemas.openxmlformats.org/spreadsheetml/2006/main" xmlns:r="http://schemas.openxmlformats.org/officeDocument/2006/relationships">
  <sheetPr>
    <tabColor rgb="FF92D050"/>
  </sheetPr>
  <dimension ref="A1:W18"/>
  <sheetViews>
    <sheetView zoomScaleSheetLayoutView="100" zoomScalePageLayoutView="0" workbookViewId="0" topLeftCell="A1">
      <selection activeCell="A1" sqref="A1:P1"/>
    </sheetView>
  </sheetViews>
  <sheetFormatPr defaultColWidth="9.140625" defaultRowHeight="12.75"/>
  <cols>
    <col min="1" max="1" width="10.42187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s="15" customFormat="1" ht="16.5" customHeight="1">
      <c r="A1" s="973" t="s">
        <v>109</v>
      </c>
      <c r="B1" s="973"/>
      <c r="C1" s="973"/>
      <c r="D1" s="973"/>
      <c r="E1" s="973"/>
      <c r="F1" s="973"/>
      <c r="G1" s="973"/>
      <c r="H1" s="973"/>
      <c r="I1" s="973"/>
      <c r="J1" s="973"/>
      <c r="K1" s="973"/>
      <c r="L1" s="973"/>
      <c r="M1" s="973"/>
      <c r="N1" s="973"/>
      <c r="O1" s="973"/>
      <c r="P1" s="973"/>
    </row>
    <row r="2" spans="1:16" s="15" customFormat="1" ht="19.5" customHeight="1" thickBot="1">
      <c r="A2" s="1049"/>
      <c r="B2" s="1049"/>
      <c r="C2" s="1049"/>
      <c r="D2" s="1049"/>
      <c r="E2" s="1049"/>
      <c r="F2" s="1049"/>
      <c r="G2" s="1049"/>
      <c r="H2" s="1049"/>
      <c r="I2" s="1049"/>
      <c r="J2" s="1049"/>
      <c r="K2" s="1049"/>
      <c r="L2" s="1049"/>
      <c r="M2" s="1049"/>
      <c r="N2" s="1049"/>
      <c r="O2" s="1049"/>
      <c r="P2" s="1049"/>
    </row>
    <row r="3" spans="1:23" s="15" customFormat="1" ht="42" customHeight="1" thickTop="1">
      <c r="A3" s="975" t="s">
        <v>3</v>
      </c>
      <c r="B3" s="978" t="s">
        <v>80</v>
      </c>
      <c r="C3" s="981" t="s">
        <v>81</v>
      </c>
      <c r="D3" s="981"/>
      <c r="E3" s="981"/>
      <c r="F3" s="981"/>
      <c r="G3" s="981"/>
      <c r="H3" s="981"/>
      <c r="I3" s="981"/>
      <c r="J3" s="981"/>
      <c r="K3" s="981" t="s">
        <v>121</v>
      </c>
      <c r="L3" s="981"/>
      <c r="M3" s="981"/>
      <c r="N3" s="981"/>
      <c r="O3" s="981" t="s">
        <v>101</v>
      </c>
      <c r="P3" s="982"/>
      <c r="R3" s="693"/>
      <c r="S3" s="693"/>
      <c r="T3" s="693"/>
      <c r="U3" s="693"/>
      <c r="V3" s="693"/>
      <c r="W3" s="693"/>
    </row>
    <row r="4" spans="1:23" s="15" customFormat="1" ht="42" customHeight="1" thickBot="1">
      <c r="A4" s="977"/>
      <c r="B4" s="980"/>
      <c r="C4" s="327" t="s">
        <v>57</v>
      </c>
      <c r="D4" s="327" t="s">
        <v>44</v>
      </c>
      <c r="E4" s="327" t="s">
        <v>12</v>
      </c>
      <c r="F4" s="327" t="s">
        <v>44</v>
      </c>
      <c r="G4" s="327" t="s">
        <v>83</v>
      </c>
      <c r="H4" s="327" t="s">
        <v>44</v>
      </c>
      <c r="I4" s="327" t="s">
        <v>84</v>
      </c>
      <c r="J4" s="327" t="s">
        <v>44</v>
      </c>
      <c r="K4" s="327" t="s">
        <v>85</v>
      </c>
      <c r="L4" s="327" t="s">
        <v>86</v>
      </c>
      <c r="M4" s="327" t="s">
        <v>87</v>
      </c>
      <c r="N4" s="327" t="s">
        <v>88</v>
      </c>
      <c r="O4" s="327" t="s">
        <v>110</v>
      </c>
      <c r="P4" s="328" t="s">
        <v>111</v>
      </c>
      <c r="R4" s="1242"/>
      <c r="S4" s="1242"/>
      <c r="T4" s="1242"/>
      <c r="U4" s="693"/>
      <c r="V4" s="693"/>
      <c r="W4" s="693"/>
    </row>
    <row r="5" spans="1:23" s="15" customFormat="1" ht="19.5" customHeight="1" thickTop="1">
      <c r="A5" s="136" t="s">
        <v>18</v>
      </c>
      <c r="B5" s="551">
        <v>102</v>
      </c>
      <c r="C5" s="552">
        <v>37</v>
      </c>
      <c r="D5" s="306">
        <f>C5/B5*100</f>
        <v>36.27450980392157</v>
      </c>
      <c r="E5" s="552">
        <v>61</v>
      </c>
      <c r="F5" s="306">
        <f>E5/B5*100</f>
        <v>59.80392156862745</v>
      </c>
      <c r="G5" s="553">
        <v>3</v>
      </c>
      <c r="H5" s="306">
        <f>G5/B5*100</f>
        <v>2.941176470588235</v>
      </c>
      <c r="I5" s="553">
        <v>1</v>
      </c>
      <c r="J5" s="306">
        <f>I5/B5*100</f>
        <v>0.9803921568627451</v>
      </c>
      <c r="K5" s="552">
        <v>7</v>
      </c>
      <c r="L5" s="552">
        <v>9</v>
      </c>
      <c r="M5" s="552">
        <v>32</v>
      </c>
      <c r="N5" s="552">
        <v>2</v>
      </c>
      <c r="O5" s="299">
        <v>33</v>
      </c>
      <c r="P5" s="314">
        <v>18</v>
      </c>
      <c r="R5" s="1242"/>
      <c r="S5" s="1242"/>
      <c r="T5" s="1240"/>
      <c r="U5" s="693"/>
      <c r="V5" s="693"/>
      <c r="W5" s="693"/>
    </row>
    <row r="6" spans="1:23" s="15" customFormat="1" ht="19.5" customHeight="1">
      <c r="A6" s="137" t="s">
        <v>19</v>
      </c>
      <c r="B6" s="554">
        <v>130</v>
      </c>
      <c r="C6" s="544">
        <v>52</v>
      </c>
      <c r="D6" s="307">
        <f>C6/B6*100</f>
        <v>40</v>
      </c>
      <c r="E6" s="544">
        <v>67</v>
      </c>
      <c r="F6" s="307">
        <f>E6/B6*100</f>
        <v>51.53846153846153</v>
      </c>
      <c r="G6" s="555">
        <v>4</v>
      </c>
      <c r="H6" s="307">
        <f>G6/B6*100</f>
        <v>3.076923076923077</v>
      </c>
      <c r="I6" s="555">
        <v>7</v>
      </c>
      <c r="J6" s="307">
        <f>I6/B6*100</f>
        <v>5.384615384615385</v>
      </c>
      <c r="K6" s="544">
        <v>2</v>
      </c>
      <c r="L6" s="544">
        <v>10</v>
      </c>
      <c r="M6" s="544">
        <v>55</v>
      </c>
      <c r="N6" s="544">
        <v>8</v>
      </c>
      <c r="O6" s="87">
        <v>32</v>
      </c>
      <c r="P6" s="298">
        <v>7</v>
      </c>
      <c r="R6" s="1241"/>
      <c r="S6" s="1240"/>
      <c r="T6" s="1240"/>
      <c r="U6" s="693"/>
      <c r="V6" s="693"/>
      <c r="W6" s="693"/>
    </row>
    <row r="7" spans="1:23" s="15" customFormat="1" ht="19.5" customHeight="1">
      <c r="A7" s="137" t="s">
        <v>20</v>
      </c>
      <c r="B7" s="554">
        <v>134</v>
      </c>
      <c r="C7" s="544">
        <v>63</v>
      </c>
      <c r="D7" s="307">
        <f>C7/B7*100</f>
        <v>47.01492537313433</v>
      </c>
      <c r="E7" s="544">
        <v>66</v>
      </c>
      <c r="F7" s="307">
        <f>E7/B7*100</f>
        <v>49.25373134328358</v>
      </c>
      <c r="G7" s="555">
        <v>3</v>
      </c>
      <c r="H7" s="307">
        <f>G7/B7*100</f>
        <v>2.2388059701492535</v>
      </c>
      <c r="I7" s="555">
        <v>2</v>
      </c>
      <c r="J7" s="307">
        <f>I7/B7*100</f>
        <v>1.4925373134328357</v>
      </c>
      <c r="K7" s="544">
        <v>17</v>
      </c>
      <c r="L7" s="544">
        <v>6</v>
      </c>
      <c r="M7" s="544">
        <v>32</v>
      </c>
      <c r="N7" s="544">
        <v>19</v>
      </c>
      <c r="O7" s="87">
        <v>37</v>
      </c>
      <c r="P7" s="298">
        <v>22</v>
      </c>
      <c r="R7" s="1241"/>
      <c r="S7" s="1240"/>
      <c r="T7" s="1240"/>
      <c r="U7" s="693"/>
      <c r="V7" s="693"/>
      <c r="W7" s="693"/>
    </row>
    <row r="8" spans="1:23" s="15" customFormat="1" ht="19.5" customHeight="1">
      <c r="A8" s="137" t="s">
        <v>21</v>
      </c>
      <c r="B8" s="554">
        <v>139</v>
      </c>
      <c r="C8" s="544">
        <v>54</v>
      </c>
      <c r="D8" s="307">
        <f>C8/B8*100</f>
        <v>38.84892086330935</v>
      </c>
      <c r="E8" s="544">
        <v>79</v>
      </c>
      <c r="F8" s="307">
        <f>E8/B8*100</f>
        <v>56.83453237410072</v>
      </c>
      <c r="G8" s="555">
        <v>2</v>
      </c>
      <c r="H8" s="307">
        <f>G8/B8*100</f>
        <v>1.4388489208633095</v>
      </c>
      <c r="I8" s="555">
        <v>4</v>
      </c>
      <c r="J8" s="307">
        <f>I8/B8*100</f>
        <v>2.877697841726619</v>
      </c>
      <c r="K8" s="544">
        <v>14</v>
      </c>
      <c r="L8" s="544">
        <v>8</v>
      </c>
      <c r="M8" s="544">
        <v>46</v>
      </c>
      <c r="N8" s="544">
        <v>10</v>
      </c>
      <c r="O8" s="87">
        <v>37</v>
      </c>
      <c r="P8" s="298">
        <v>19</v>
      </c>
      <c r="R8" s="1241"/>
      <c r="S8" s="1240"/>
      <c r="T8" s="1240"/>
      <c r="U8" s="693"/>
      <c r="V8" s="693"/>
      <c r="W8" s="693"/>
    </row>
    <row r="9" spans="1:23" s="15" customFormat="1" ht="19.5" customHeight="1">
      <c r="A9" s="137" t="s">
        <v>22</v>
      </c>
      <c r="B9" s="554">
        <v>168</v>
      </c>
      <c r="C9" s="544">
        <v>68</v>
      </c>
      <c r="D9" s="307">
        <f>C9/B9*100</f>
        <v>40.476190476190474</v>
      </c>
      <c r="E9" s="544">
        <v>84</v>
      </c>
      <c r="F9" s="307">
        <f>E9/B9*100</f>
        <v>50</v>
      </c>
      <c r="G9" s="555">
        <v>7</v>
      </c>
      <c r="H9" s="307">
        <f>G9/B9*100</f>
        <v>4.166666666666666</v>
      </c>
      <c r="I9" s="555">
        <v>9</v>
      </c>
      <c r="J9" s="307">
        <f>I9/B9*100</f>
        <v>5.357142857142857</v>
      </c>
      <c r="K9" s="544">
        <v>22</v>
      </c>
      <c r="L9" s="544">
        <v>8</v>
      </c>
      <c r="M9" s="544">
        <v>70</v>
      </c>
      <c r="N9" s="544">
        <v>19</v>
      </c>
      <c r="O9" s="87">
        <v>33</v>
      </c>
      <c r="P9" s="298">
        <v>26</v>
      </c>
      <c r="R9" s="1241"/>
      <c r="S9" s="1240"/>
      <c r="T9" s="1240"/>
      <c r="U9" s="693"/>
      <c r="V9" s="693"/>
      <c r="W9" s="693"/>
    </row>
    <row r="10" spans="1:23" s="15" customFormat="1" ht="19.5" customHeight="1">
      <c r="A10" s="137" t="s">
        <v>23</v>
      </c>
      <c r="B10" s="554">
        <v>291</v>
      </c>
      <c r="C10" s="544">
        <v>82</v>
      </c>
      <c r="D10" s="307">
        <f>C10/B10*100</f>
        <v>28.1786941580756</v>
      </c>
      <c r="E10" s="544">
        <v>179</v>
      </c>
      <c r="F10" s="307">
        <f>E10/B10*100</f>
        <v>61.512027491408936</v>
      </c>
      <c r="G10" s="555">
        <v>11</v>
      </c>
      <c r="H10" s="307">
        <f>G10/B10*100</f>
        <v>3.7800687285223367</v>
      </c>
      <c r="I10" s="555">
        <v>19</v>
      </c>
      <c r="J10" s="307">
        <f>I10/B10*100</f>
        <v>6.529209621993128</v>
      </c>
      <c r="K10" s="544">
        <v>62</v>
      </c>
      <c r="L10" s="544">
        <v>21</v>
      </c>
      <c r="M10" s="544">
        <v>98</v>
      </c>
      <c r="N10" s="544">
        <v>21</v>
      </c>
      <c r="O10" s="87">
        <v>48</v>
      </c>
      <c r="P10" s="298">
        <v>49</v>
      </c>
      <c r="R10" s="1241"/>
      <c r="S10" s="1240"/>
      <c r="T10" s="1240"/>
      <c r="U10" s="693"/>
      <c r="V10" s="693"/>
      <c r="W10" s="693"/>
    </row>
    <row r="11" spans="1:23" s="15" customFormat="1" ht="19.5" customHeight="1">
      <c r="A11" s="137" t="s">
        <v>12</v>
      </c>
      <c r="B11" s="554">
        <v>309</v>
      </c>
      <c r="C11" s="544">
        <v>55</v>
      </c>
      <c r="D11" s="307">
        <f>C11/B11*100</f>
        <v>17.79935275080906</v>
      </c>
      <c r="E11" s="544">
        <v>203</v>
      </c>
      <c r="F11" s="307">
        <f>E11/B11*100</f>
        <v>65.69579288025889</v>
      </c>
      <c r="G11" s="555">
        <v>7</v>
      </c>
      <c r="H11" s="307">
        <f>G11/B11*100</f>
        <v>2.26537216828479</v>
      </c>
      <c r="I11" s="555">
        <v>44</v>
      </c>
      <c r="J11" s="307">
        <f>I11/B11*100</f>
        <v>14.239482200647249</v>
      </c>
      <c r="K11" s="544">
        <v>104</v>
      </c>
      <c r="L11" s="544">
        <v>17</v>
      </c>
      <c r="M11" s="544">
        <v>55</v>
      </c>
      <c r="N11" s="544">
        <v>23</v>
      </c>
      <c r="O11" s="87">
        <v>41</v>
      </c>
      <c r="P11" s="298">
        <v>90</v>
      </c>
      <c r="R11" s="1241"/>
      <c r="S11" s="1240"/>
      <c r="T11" s="1240"/>
      <c r="U11" s="693"/>
      <c r="V11" s="693"/>
      <c r="W11" s="693"/>
    </row>
    <row r="12" spans="1:23" s="15" customFormat="1" ht="19.5" customHeight="1">
      <c r="A12" s="137" t="s">
        <v>13</v>
      </c>
      <c r="B12" s="554">
        <v>327</v>
      </c>
      <c r="C12" s="544">
        <v>107</v>
      </c>
      <c r="D12" s="307">
        <f>C12/B12*100</f>
        <v>32.7217125382263</v>
      </c>
      <c r="E12" s="544">
        <v>192</v>
      </c>
      <c r="F12" s="307">
        <f>E12/B12*100</f>
        <v>58.71559633027523</v>
      </c>
      <c r="G12" s="555">
        <v>4</v>
      </c>
      <c r="H12" s="307">
        <f>G12/B12*100</f>
        <v>1.2232415902140672</v>
      </c>
      <c r="I12" s="555">
        <v>24</v>
      </c>
      <c r="J12" s="307">
        <f>I12/B12*100</f>
        <v>7.339449541284404</v>
      </c>
      <c r="K12" s="544">
        <v>90</v>
      </c>
      <c r="L12" s="544">
        <v>25</v>
      </c>
      <c r="M12" s="544">
        <v>101</v>
      </c>
      <c r="N12" s="544">
        <v>19</v>
      </c>
      <c r="O12" s="87">
        <v>64</v>
      </c>
      <c r="P12" s="298">
        <v>74</v>
      </c>
      <c r="R12" s="1241"/>
      <c r="S12" s="1240"/>
      <c r="T12" s="1240"/>
      <c r="U12" s="693"/>
      <c r="V12" s="693"/>
      <c r="W12" s="693"/>
    </row>
    <row r="13" spans="1:23" s="15" customFormat="1" ht="19.5" customHeight="1" thickBot="1">
      <c r="A13" s="289" t="s">
        <v>182</v>
      </c>
      <c r="B13" s="556">
        <v>2</v>
      </c>
      <c r="C13" s="548" t="s">
        <v>273</v>
      </c>
      <c r="D13" s="307" t="s">
        <v>273</v>
      </c>
      <c r="E13" s="548">
        <v>2</v>
      </c>
      <c r="F13" s="308" t="s">
        <v>52</v>
      </c>
      <c r="G13" s="557" t="s">
        <v>273</v>
      </c>
      <c r="H13" s="308" t="s">
        <v>52</v>
      </c>
      <c r="I13" s="557" t="s">
        <v>273</v>
      </c>
      <c r="J13" s="308" t="s">
        <v>52</v>
      </c>
      <c r="K13" s="548">
        <v>0</v>
      </c>
      <c r="L13" s="548" t="s">
        <v>273</v>
      </c>
      <c r="M13" s="548">
        <v>1</v>
      </c>
      <c r="N13" s="548">
        <v>0</v>
      </c>
      <c r="O13" s="301">
        <v>0</v>
      </c>
      <c r="P13" s="638">
        <v>0</v>
      </c>
      <c r="R13" s="1241"/>
      <c r="S13" s="1240"/>
      <c r="T13" s="693"/>
      <c r="U13" s="693"/>
      <c r="V13" s="693"/>
      <c r="W13" s="693"/>
    </row>
    <row r="14" spans="1:21" ht="24" customHeight="1" thickBot="1" thickTop="1">
      <c r="A14" s="148" t="s">
        <v>14</v>
      </c>
      <c r="B14" s="303">
        <f>SUM(B5:B13)</f>
        <v>1602</v>
      </c>
      <c r="C14" s="167">
        <f>SUM(C5:C13)</f>
        <v>518</v>
      </c>
      <c r="D14" s="151">
        <f>C14/B14*100</f>
        <v>32.33458177278402</v>
      </c>
      <c r="E14" s="167">
        <f>SUM(E5:E13)</f>
        <v>933</v>
      </c>
      <c r="F14" s="151">
        <f>E14/B14*100</f>
        <v>58.239700374531836</v>
      </c>
      <c r="G14" s="277">
        <f>SUM(G5:G13)</f>
        <v>41</v>
      </c>
      <c r="H14" s="151">
        <f>G14/B14*100</f>
        <v>2.5593008739076155</v>
      </c>
      <c r="I14" s="277">
        <f>SUM(I5:I13)</f>
        <v>110</v>
      </c>
      <c r="J14" s="151">
        <f>I14/B14*100</f>
        <v>6.866416978776529</v>
      </c>
      <c r="K14" s="167">
        <f>SUM(K5:K13)</f>
        <v>318</v>
      </c>
      <c r="L14" s="167">
        <f>SUM(L5:L13)</f>
        <v>104</v>
      </c>
      <c r="M14" s="167">
        <f>SUM(M5:M13)</f>
        <v>490</v>
      </c>
      <c r="N14" s="167">
        <f>SUM(N5:N13)</f>
        <v>121</v>
      </c>
      <c r="O14" s="167">
        <f>SUM(O5:O13)</f>
        <v>325</v>
      </c>
      <c r="P14" s="304">
        <f>SUM(P5:P13)</f>
        <v>305</v>
      </c>
      <c r="R14" s="26"/>
      <c r="S14" s="26"/>
      <c r="T14" s="26"/>
      <c r="U14" s="26"/>
    </row>
    <row r="15" spans="2:19" ht="13.5" thickTop="1">
      <c r="B15" s="47"/>
      <c r="C15" s="47"/>
      <c r="D15" s="49"/>
      <c r="E15" s="2"/>
      <c r="F15" s="558"/>
      <c r="G15" s="2"/>
      <c r="H15" s="558"/>
      <c r="J15" s="558"/>
      <c r="R15" s="26"/>
      <c r="S15" s="26"/>
    </row>
    <row r="16" spans="1:19" ht="12.75">
      <c r="A16" s="42"/>
      <c r="R16" s="26"/>
      <c r="S16" s="26"/>
    </row>
    <row r="17" spans="18:19" ht="12.75">
      <c r="R17" s="26"/>
      <c r="S17" s="26"/>
    </row>
    <row r="18" spans="18:19" ht="12.75">
      <c r="R18" s="26"/>
      <c r="S18" s="26"/>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rgb="FF92D050"/>
  </sheetPr>
  <dimension ref="A1:U14"/>
  <sheetViews>
    <sheetView zoomScaleSheetLayoutView="100" zoomScalePageLayoutView="0" workbookViewId="0" topLeftCell="A1">
      <selection activeCell="A1" sqref="A1:P1"/>
    </sheetView>
  </sheetViews>
  <sheetFormatPr defaultColWidth="9.140625" defaultRowHeight="12.75"/>
  <cols>
    <col min="1" max="1" width="10.421875" style="0" customWidth="1"/>
    <col min="2" max="3" width="8.140625" style="0" customWidth="1"/>
    <col min="4" max="4" width="6.28125" style="0" customWidth="1"/>
    <col min="5" max="5" width="8.140625" style="0" customWidth="1"/>
    <col min="6" max="6" width="6.28125" style="0" customWidth="1"/>
    <col min="7" max="7" width="7.140625" style="0" bestFit="1" customWidth="1"/>
    <col min="8" max="8" width="6.28125" style="0" customWidth="1"/>
    <col min="9" max="9" width="8.140625" style="0" customWidth="1"/>
    <col min="10" max="10" width="6.28125" style="0" customWidth="1"/>
    <col min="11" max="16" width="8.140625" style="0" customWidth="1"/>
  </cols>
  <sheetData>
    <row r="1" spans="1:16" s="15" customFormat="1" ht="16.5" customHeight="1">
      <c r="A1" s="973" t="s">
        <v>112</v>
      </c>
      <c r="B1" s="973"/>
      <c r="C1" s="973"/>
      <c r="D1" s="973"/>
      <c r="E1" s="973"/>
      <c r="F1" s="973"/>
      <c r="G1" s="973"/>
      <c r="H1" s="973"/>
      <c r="I1" s="973"/>
      <c r="J1" s="973"/>
      <c r="K1" s="973"/>
      <c r="L1" s="973"/>
      <c r="M1" s="973"/>
      <c r="N1" s="973"/>
      <c r="O1" s="973"/>
      <c r="P1" s="973"/>
    </row>
    <row r="2" spans="1:20" s="15" customFormat="1" ht="19.5" customHeight="1" thickBot="1">
      <c r="A2" s="1049"/>
      <c r="B2" s="1049"/>
      <c r="C2" s="1049"/>
      <c r="D2" s="1049"/>
      <c r="E2" s="1049"/>
      <c r="F2" s="1049"/>
      <c r="G2" s="1049"/>
      <c r="H2" s="1049"/>
      <c r="I2" s="1049"/>
      <c r="J2" s="1049"/>
      <c r="K2" s="1049"/>
      <c r="L2" s="1049"/>
      <c r="M2" s="1049"/>
      <c r="N2" s="1049"/>
      <c r="O2" s="1049"/>
      <c r="P2" s="1049"/>
      <c r="S2" s="693"/>
      <c r="T2" s="693"/>
    </row>
    <row r="3" spans="1:21" s="15" customFormat="1" ht="42" customHeight="1" thickTop="1">
      <c r="A3" s="975" t="s">
        <v>3</v>
      </c>
      <c r="B3" s="978" t="s">
        <v>80</v>
      </c>
      <c r="C3" s="981" t="s">
        <v>81</v>
      </c>
      <c r="D3" s="981"/>
      <c r="E3" s="981"/>
      <c r="F3" s="981"/>
      <c r="G3" s="981"/>
      <c r="H3" s="981"/>
      <c r="I3" s="981"/>
      <c r="J3" s="981"/>
      <c r="K3" s="981" t="s">
        <v>121</v>
      </c>
      <c r="L3" s="981"/>
      <c r="M3" s="981"/>
      <c r="N3" s="981"/>
      <c r="O3" s="981" t="s">
        <v>53</v>
      </c>
      <c r="P3" s="982"/>
      <c r="R3" s="693"/>
      <c r="S3" s="696"/>
      <c r="T3" s="696"/>
      <c r="U3" s="693"/>
    </row>
    <row r="4" spans="1:21" s="15" customFormat="1" ht="42" customHeight="1" thickBot="1">
      <c r="A4" s="977"/>
      <c r="B4" s="980"/>
      <c r="C4" s="327" t="s">
        <v>57</v>
      </c>
      <c r="D4" s="327" t="s">
        <v>44</v>
      </c>
      <c r="E4" s="327" t="s">
        <v>12</v>
      </c>
      <c r="F4" s="327" t="s">
        <v>44</v>
      </c>
      <c r="G4" s="327" t="s">
        <v>83</v>
      </c>
      <c r="H4" s="327" t="s">
        <v>44</v>
      </c>
      <c r="I4" s="327" t="s">
        <v>84</v>
      </c>
      <c r="J4" s="327" t="s">
        <v>44</v>
      </c>
      <c r="K4" s="327" t="s">
        <v>85</v>
      </c>
      <c r="L4" s="327" t="s">
        <v>86</v>
      </c>
      <c r="M4" s="327" t="s">
        <v>87</v>
      </c>
      <c r="N4" s="327" t="s">
        <v>88</v>
      </c>
      <c r="O4" s="327" t="s">
        <v>113</v>
      </c>
      <c r="P4" s="328" t="s">
        <v>114</v>
      </c>
      <c r="R4" s="696"/>
      <c r="S4" s="694"/>
      <c r="T4" s="695"/>
      <c r="U4" s="693"/>
    </row>
    <row r="5" spans="1:21" s="15" customFormat="1" ht="19.5" customHeight="1" thickTop="1">
      <c r="A5" s="136" t="s">
        <v>18</v>
      </c>
      <c r="B5" s="538">
        <v>310</v>
      </c>
      <c r="C5" s="552">
        <v>61</v>
      </c>
      <c r="D5" s="309">
        <f>C5/B5*100</f>
        <v>19.67741935483871</v>
      </c>
      <c r="E5" s="552">
        <v>232</v>
      </c>
      <c r="F5" s="309">
        <f>E5/B5*100</f>
        <v>74.83870967741936</v>
      </c>
      <c r="G5" s="553">
        <v>1</v>
      </c>
      <c r="H5" s="309">
        <f>G5/B5*100</f>
        <v>0.3225806451612903</v>
      </c>
      <c r="I5" s="552">
        <v>16</v>
      </c>
      <c r="J5" s="311">
        <f>I5/B5*100</f>
        <v>5.161290322580645</v>
      </c>
      <c r="K5" s="553">
        <v>0</v>
      </c>
      <c r="L5" s="552">
        <v>40</v>
      </c>
      <c r="M5" s="552">
        <v>99</v>
      </c>
      <c r="N5" s="299">
        <v>3</v>
      </c>
      <c r="O5" s="299">
        <v>265</v>
      </c>
      <c r="P5" s="300">
        <v>19</v>
      </c>
      <c r="R5" s="694"/>
      <c r="S5" s="694"/>
      <c r="T5" s="695"/>
      <c r="U5" s="693"/>
    </row>
    <row r="6" spans="1:21" s="15" customFormat="1" ht="19.5" customHeight="1">
      <c r="A6" s="137" t="s">
        <v>19</v>
      </c>
      <c r="B6" s="542">
        <v>344</v>
      </c>
      <c r="C6" s="544">
        <v>61</v>
      </c>
      <c r="D6" s="307">
        <f>C6/B6*100</f>
        <v>17.732558139534884</v>
      </c>
      <c r="E6" s="544">
        <v>262</v>
      </c>
      <c r="F6" s="308">
        <f>E6/B6*100</f>
        <v>76.16279069767442</v>
      </c>
      <c r="G6" s="555">
        <v>1</v>
      </c>
      <c r="H6" s="307">
        <f>G6/B6*100</f>
        <v>0.29069767441860467</v>
      </c>
      <c r="I6" s="544">
        <v>20</v>
      </c>
      <c r="J6" s="310">
        <f>I6/B6*100</f>
        <v>5.813953488372093</v>
      </c>
      <c r="K6" s="555">
        <v>0</v>
      </c>
      <c r="L6" s="544">
        <v>80</v>
      </c>
      <c r="M6" s="544">
        <v>160</v>
      </c>
      <c r="N6" s="87">
        <v>1</v>
      </c>
      <c r="O6" s="87">
        <v>272</v>
      </c>
      <c r="P6" s="298">
        <v>60</v>
      </c>
      <c r="R6" s="694"/>
      <c r="S6" s="694"/>
      <c r="T6" s="695"/>
      <c r="U6" s="693"/>
    </row>
    <row r="7" spans="1:21" s="15" customFormat="1" ht="19.5" customHeight="1">
      <c r="A7" s="137" t="s">
        <v>20</v>
      </c>
      <c r="B7" s="542">
        <v>287</v>
      </c>
      <c r="C7" s="544">
        <v>64</v>
      </c>
      <c r="D7" s="310">
        <f>C7/B7*100</f>
        <v>22.299651567944252</v>
      </c>
      <c r="E7" s="544">
        <v>217</v>
      </c>
      <c r="F7" s="307">
        <f>E7/B7*100</f>
        <v>75.60975609756098</v>
      </c>
      <c r="G7" s="555">
        <v>0</v>
      </c>
      <c r="H7" s="307" t="s">
        <v>52</v>
      </c>
      <c r="I7" s="544">
        <v>6</v>
      </c>
      <c r="J7" s="307">
        <f>I7/B7*100</f>
        <v>2.0905923344947737</v>
      </c>
      <c r="K7" s="555">
        <v>0</v>
      </c>
      <c r="L7" s="544">
        <v>59</v>
      </c>
      <c r="M7" s="544">
        <v>70</v>
      </c>
      <c r="N7" s="87">
        <v>5</v>
      </c>
      <c r="O7" s="87">
        <v>263</v>
      </c>
      <c r="P7" s="298">
        <v>12</v>
      </c>
      <c r="R7" s="694"/>
      <c r="S7" s="694"/>
      <c r="T7" s="695"/>
      <c r="U7" s="693"/>
    </row>
    <row r="8" spans="1:21" s="15" customFormat="1" ht="19.5" customHeight="1">
      <c r="A8" s="137" t="s">
        <v>21</v>
      </c>
      <c r="B8" s="542">
        <v>421</v>
      </c>
      <c r="C8" s="544">
        <v>62</v>
      </c>
      <c r="D8" s="308">
        <f>C8/B8*100</f>
        <v>14.726840855106888</v>
      </c>
      <c r="E8" s="544">
        <v>330</v>
      </c>
      <c r="F8" s="307">
        <f>E8/B8*100</f>
        <v>78.38479809976246</v>
      </c>
      <c r="G8" s="555">
        <v>0</v>
      </c>
      <c r="H8" s="307" t="s">
        <v>52</v>
      </c>
      <c r="I8" s="544">
        <v>29</v>
      </c>
      <c r="J8" s="307">
        <f>I8/B8*100</f>
        <v>6.88836104513064</v>
      </c>
      <c r="K8" s="555">
        <v>0</v>
      </c>
      <c r="L8" s="544">
        <v>138</v>
      </c>
      <c r="M8" s="544">
        <v>133</v>
      </c>
      <c r="N8" s="87">
        <v>2</v>
      </c>
      <c r="O8" s="87">
        <v>270</v>
      </c>
      <c r="P8" s="298">
        <v>133</v>
      </c>
      <c r="R8" s="694"/>
      <c r="S8" s="694"/>
      <c r="T8" s="695"/>
      <c r="U8" s="693"/>
    </row>
    <row r="9" spans="1:21" s="15" customFormat="1" ht="19.5" customHeight="1">
      <c r="A9" s="137" t="s">
        <v>22</v>
      </c>
      <c r="B9" s="542">
        <v>294</v>
      </c>
      <c r="C9" s="544">
        <v>54</v>
      </c>
      <c r="D9" s="307">
        <f>C9/B9*100</f>
        <v>18.367346938775512</v>
      </c>
      <c r="E9" s="544">
        <v>230</v>
      </c>
      <c r="F9" s="310">
        <f>E9/B9*100</f>
        <v>78.2312925170068</v>
      </c>
      <c r="G9" s="555">
        <v>0</v>
      </c>
      <c r="H9" s="307" t="s">
        <v>273</v>
      </c>
      <c r="I9" s="544">
        <v>10</v>
      </c>
      <c r="J9" s="310">
        <f>I9/B9*100</f>
        <v>3.4013605442176873</v>
      </c>
      <c r="K9" s="555">
        <v>0</v>
      </c>
      <c r="L9" s="544">
        <v>40</v>
      </c>
      <c r="M9" s="544">
        <v>126</v>
      </c>
      <c r="N9" s="87">
        <v>19</v>
      </c>
      <c r="O9" s="87">
        <v>240</v>
      </c>
      <c r="P9" s="298">
        <v>18</v>
      </c>
      <c r="R9" s="694"/>
      <c r="S9" s="694"/>
      <c r="T9" s="695"/>
      <c r="U9" s="693"/>
    </row>
    <row r="10" spans="1:21" s="15" customFormat="1" ht="19.5" customHeight="1">
      <c r="A10" s="137" t="s">
        <v>23</v>
      </c>
      <c r="B10" s="542">
        <v>650</v>
      </c>
      <c r="C10" s="544">
        <v>78</v>
      </c>
      <c r="D10" s="310">
        <f>C10/B10*100</f>
        <v>12</v>
      </c>
      <c r="E10" s="544">
        <v>445</v>
      </c>
      <c r="F10" s="308">
        <f>E10/B10*100</f>
        <v>68.46153846153847</v>
      </c>
      <c r="G10" s="555">
        <v>1</v>
      </c>
      <c r="H10" s="307">
        <f>G10/B10*100</f>
        <v>0.15384615384615385</v>
      </c>
      <c r="I10" s="544">
        <v>126</v>
      </c>
      <c r="J10" s="307">
        <f>I10/B10*100</f>
        <v>19.384615384615383</v>
      </c>
      <c r="K10" s="38">
        <v>0</v>
      </c>
      <c r="L10" s="544">
        <v>273</v>
      </c>
      <c r="M10" s="544">
        <v>204</v>
      </c>
      <c r="N10" s="87">
        <v>4</v>
      </c>
      <c r="O10" s="87">
        <v>351</v>
      </c>
      <c r="P10" s="298">
        <v>287</v>
      </c>
      <c r="R10" s="694"/>
      <c r="S10" s="694"/>
      <c r="T10" s="695"/>
      <c r="U10" s="693"/>
    </row>
    <row r="11" spans="1:21" s="15" customFormat="1" ht="19.5" customHeight="1">
      <c r="A11" s="137" t="s">
        <v>12</v>
      </c>
      <c r="B11" s="542">
        <v>778</v>
      </c>
      <c r="C11" s="544">
        <v>77</v>
      </c>
      <c r="D11" s="307">
        <f>C11/B11*100</f>
        <v>9.897172236503856</v>
      </c>
      <c r="E11" s="544">
        <v>562</v>
      </c>
      <c r="F11" s="308">
        <f>E11/B11*100</f>
        <v>72.23650385604114</v>
      </c>
      <c r="G11" s="555">
        <v>9</v>
      </c>
      <c r="H11" s="307">
        <f>G11/B11*100</f>
        <v>1.1568123393316194</v>
      </c>
      <c r="I11" s="544">
        <v>130</v>
      </c>
      <c r="J11" s="310">
        <f>I11/B11*100</f>
        <v>16.709511568123396</v>
      </c>
      <c r="K11" s="38">
        <v>1</v>
      </c>
      <c r="L11" s="544">
        <v>332</v>
      </c>
      <c r="M11" s="544">
        <v>225</v>
      </c>
      <c r="N11" s="87">
        <v>2</v>
      </c>
      <c r="O11" s="87">
        <v>251</v>
      </c>
      <c r="P11" s="298">
        <v>510</v>
      </c>
      <c r="R11" s="694"/>
      <c r="S11" s="694"/>
      <c r="T11" s="695"/>
      <c r="U11" s="693"/>
    </row>
    <row r="12" spans="1:21" s="15" customFormat="1" ht="19.5" customHeight="1" thickBot="1">
      <c r="A12" s="143" t="s">
        <v>13</v>
      </c>
      <c r="B12" s="546">
        <v>1051</v>
      </c>
      <c r="C12" s="548">
        <v>105</v>
      </c>
      <c r="D12" s="310">
        <f>C12/B12*100</f>
        <v>9.990485252140818</v>
      </c>
      <c r="E12" s="548">
        <v>777</v>
      </c>
      <c r="F12" s="308">
        <f>E12/B12*100</f>
        <v>73.92959086584206</v>
      </c>
      <c r="G12" s="557">
        <v>3</v>
      </c>
      <c r="H12" s="307">
        <f>G12/B12*100</f>
        <v>0.285442435775452</v>
      </c>
      <c r="I12" s="548">
        <v>166</v>
      </c>
      <c r="J12" s="308">
        <f>I12/B12*100</f>
        <v>15.794481446241674</v>
      </c>
      <c r="K12" s="305">
        <v>1</v>
      </c>
      <c r="L12" s="548">
        <v>484</v>
      </c>
      <c r="M12" s="548">
        <v>438</v>
      </c>
      <c r="N12" s="301">
        <v>0</v>
      </c>
      <c r="O12" s="301">
        <v>329</v>
      </c>
      <c r="P12" s="302">
        <v>705</v>
      </c>
      <c r="R12" s="694"/>
      <c r="S12" s="694"/>
      <c r="T12" s="695"/>
      <c r="U12" s="693"/>
    </row>
    <row r="13" spans="1:21" ht="24" customHeight="1" thickBot="1" thickTop="1">
      <c r="A13" s="148" t="s">
        <v>14</v>
      </c>
      <c r="B13" s="303">
        <f>SUM(B5:B12)</f>
        <v>4135</v>
      </c>
      <c r="C13" s="167">
        <f>SUM(C5:C12)</f>
        <v>562</v>
      </c>
      <c r="D13" s="151">
        <f>C13/B13*100</f>
        <v>13.5912938331318</v>
      </c>
      <c r="E13" s="167">
        <f>SUM(E5:E12)</f>
        <v>3055</v>
      </c>
      <c r="F13" s="151">
        <f>E13/B13*100</f>
        <v>73.88149939540509</v>
      </c>
      <c r="G13" s="319">
        <f>SUM(G5:G12)</f>
        <v>15</v>
      </c>
      <c r="H13" s="151">
        <f>G13/B13*100</f>
        <v>0.36275695284159615</v>
      </c>
      <c r="I13" s="167">
        <f>SUM(I5:I12)</f>
        <v>503</v>
      </c>
      <c r="J13" s="151">
        <f>I13/B13*100</f>
        <v>12.164449818621524</v>
      </c>
      <c r="K13" s="277">
        <f>SUM(K5:K12)</f>
        <v>2</v>
      </c>
      <c r="L13" s="167">
        <f>SUM(L5:L12)</f>
        <v>1446</v>
      </c>
      <c r="M13" s="167">
        <f>SUM(M5:M12)</f>
        <v>1455</v>
      </c>
      <c r="N13" s="167">
        <f>SUM(N5:N12)</f>
        <v>36</v>
      </c>
      <c r="O13" s="167">
        <f>SUM(O5:O12)</f>
        <v>2241</v>
      </c>
      <c r="P13" s="304">
        <f>SUM(P5:P12)</f>
        <v>1744</v>
      </c>
      <c r="R13" s="26"/>
      <c r="S13" s="697"/>
      <c r="T13" s="697"/>
      <c r="U13" s="26"/>
    </row>
    <row r="14" spans="2:21" ht="13.5" thickTop="1">
      <c r="B14" s="47"/>
      <c r="C14" s="47"/>
      <c r="D14" s="117"/>
      <c r="F14" s="558"/>
      <c r="G14" s="2"/>
      <c r="H14" s="558"/>
      <c r="I14" s="2"/>
      <c r="J14" s="558"/>
      <c r="R14" s="26"/>
      <c r="S14" s="26"/>
      <c r="T14" s="26"/>
      <c r="U14" s="26"/>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rgb="FF92D050"/>
  </sheetPr>
  <dimension ref="A1:T18"/>
  <sheetViews>
    <sheetView zoomScaleSheetLayoutView="100" zoomScalePageLayoutView="0" workbookViewId="0" topLeftCell="A1">
      <selection activeCell="A1" sqref="A1:P1"/>
    </sheetView>
  </sheetViews>
  <sheetFormatPr defaultColWidth="9.140625" defaultRowHeight="12.75"/>
  <cols>
    <col min="1" max="1" width="10.7109375" style="0" customWidth="1"/>
    <col min="2" max="2" width="10.00390625" style="0" bestFit="1" customWidth="1"/>
    <col min="3" max="3" width="8.28125" style="0" customWidth="1"/>
    <col min="4" max="4" width="6.28125" style="0" customWidth="1"/>
    <col min="5" max="5" width="8.28125" style="0" customWidth="1"/>
    <col min="6" max="6" width="6.28125" style="0" customWidth="1"/>
    <col min="7" max="7" width="7.140625" style="0" bestFit="1" customWidth="1"/>
    <col min="8" max="8" width="6.28125" style="0" customWidth="1"/>
    <col min="9" max="9" width="8.00390625" style="0" customWidth="1"/>
    <col min="10" max="10" width="6.28125" style="0" customWidth="1"/>
    <col min="11" max="13" width="8.28125" style="0" customWidth="1"/>
    <col min="14" max="14" width="7.57421875" style="0" customWidth="1"/>
    <col min="15" max="15" width="11.8515625" style="0" bestFit="1" customWidth="1"/>
  </cols>
  <sheetData>
    <row r="1" spans="1:15" s="15" customFormat="1" ht="16.5" customHeight="1">
      <c r="A1" s="973" t="s">
        <v>115</v>
      </c>
      <c r="B1" s="973"/>
      <c r="C1" s="973"/>
      <c r="D1" s="973"/>
      <c r="E1" s="973"/>
      <c r="F1" s="973"/>
      <c r="G1" s="973"/>
      <c r="H1" s="973"/>
      <c r="I1" s="973"/>
      <c r="J1" s="973"/>
      <c r="K1" s="973"/>
      <c r="L1" s="973"/>
      <c r="M1" s="973"/>
      <c r="N1" s="973"/>
      <c r="O1" s="973"/>
    </row>
    <row r="2" spans="1:19" s="15" customFormat="1" ht="19.5" customHeight="1" thickBot="1">
      <c r="A2" s="1049"/>
      <c r="B2" s="1049"/>
      <c r="C2" s="1049"/>
      <c r="D2" s="1049"/>
      <c r="E2" s="1049"/>
      <c r="F2" s="1049"/>
      <c r="G2" s="1049"/>
      <c r="H2" s="1049"/>
      <c r="I2" s="1049"/>
      <c r="J2" s="1049"/>
      <c r="K2" s="1049"/>
      <c r="L2" s="1049"/>
      <c r="M2" s="1049"/>
      <c r="N2" s="1049"/>
      <c r="O2" s="1049"/>
      <c r="Q2" s="693"/>
      <c r="R2" s="693"/>
      <c r="S2" s="693"/>
    </row>
    <row r="3" spans="1:20" s="15" customFormat="1" ht="42" customHeight="1" thickTop="1">
      <c r="A3" s="975" t="s">
        <v>3</v>
      </c>
      <c r="B3" s="978" t="s">
        <v>80</v>
      </c>
      <c r="C3" s="981" t="s">
        <v>81</v>
      </c>
      <c r="D3" s="981"/>
      <c r="E3" s="981"/>
      <c r="F3" s="981"/>
      <c r="G3" s="981"/>
      <c r="H3" s="981"/>
      <c r="I3" s="981"/>
      <c r="J3" s="981"/>
      <c r="K3" s="981" t="s">
        <v>121</v>
      </c>
      <c r="L3" s="981"/>
      <c r="M3" s="981"/>
      <c r="N3" s="981"/>
      <c r="O3" s="287" t="s">
        <v>53</v>
      </c>
      <c r="Q3" s="700"/>
      <c r="R3" s="700"/>
      <c r="S3" s="693"/>
      <c r="T3" s="693"/>
    </row>
    <row r="4" spans="1:20" s="15" customFormat="1" ht="42" customHeight="1" thickBot="1">
      <c r="A4" s="977"/>
      <c r="B4" s="980"/>
      <c r="C4" s="327" t="s">
        <v>57</v>
      </c>
      <c r="D4" s="327" t="s">
        <v>44</v>
      </c>
      <c r="E4" s="327" t="s">
        <v>12</v>
      </c>
      <c r="F4" s="327" t="s">
        <v>44</v>
      </c>
      <c r="G4" s="327" t="s">
        <v>83</v>
      </c>
      <c r="H4" s="327" t="s">
        <v>44</v>
      </c>
      <c r="I4" s="327" t="s">
        <v>84</v>
      </c>
      <c r="J4" s="327" t="s">
        <v>44</v>
      </c>
      <c r="K4" s="327" t="s">
        <v>85</v>
      </c>
      <c r="L4" s="327" t="s">
        <v>86</v>
      </c>
      <c r="M4" s="327" t="s">
        <v>87</v>
      </c>
      <c r="N4" s="327" t="s">
        <v>88</v>
      </c>
      <c r="O4" s="328" t="s">
        <v>215</v>
      </c>
      <c r="Q4" s="698"/>
      <c r="R4" s="700"/>
      <c r="S4" s="700"/>
      <c r="T4" s="693"/>
    </row>
    <row r="5" spans="1:20" s="15" customFormat="1" ht="19.5" customHeight="1" thickTop="1">
      <c r="A5" s="136" t="s">
        <v>18</v>
      </c>
      <c r="B5" s="538">
        <v>1432</v>
      </c>
      <c r="C5" s="552">
        <v>424</v>
      </c>
      <c r="D5" s="306">
        <f>C5/B5*100</f>
        <v>29.608938547486037</v>
      </c>
      <c r="E5" s="539">
        <v>833</v>
      </c>
      <c r="F5" s="306">
        <f>E5/B5*100</f>
        <v>58.170391061452506</v>
      </c>
      <c r="G5" s="552">
        <v>75</v>
      </c>
      <c r="H5" s="306">
        <f>G5/B5*100</f>
        <v>5.237430167597766</v>
      </c>
      <c r="I5" s="552">
        <v>100</v>
      </c>
      <c r="J5" s="306">
        <f>I5/B5*100</f>
        <v>6.983240223463687</v>
      </c>
      <c r="K5" s="552">
        <v>14</v>
      </c>
      <c r="L5" s="552">
        <v>310</v>
      </c>
      <c r="M5" s="552">
        <v>538</v>
      </c>
      <c r="N5" s="552">
        <v>12</v>
      </c>
      <c r="O5" s="297">
        <v>1162</v>
      </c>
      <c r="Q5" s="698"/>
      <c r="R5" s="698"/>
      <c r="S5" s="699"/>
      <c r="T5" s="693"/>
    </row>
    <row r="6" spans="1:20" s="15" customFormat="1" ht="19.5" customHeight="1">
      <c r="A6" s="137" t="s">
        <v>19</v>
      </c>
      <c r="B6" s="542">
        <v>826</v>
      </c>
      <c r="C6" s="544">
        <v>212</v>
      </c>
      <c r="D6" s="307">
        <f>C6/B6*100</f>
        <v>25.66585956416465</v>
      </c>
      <c r="E6" s="543">
        <v>532</v>
      </c>
      <c r="F6" s="307">
        <f>E6/B6*100</f>
        <v>64.40677966101694</v>
      </c>
      <c r="G6" s="544">
        <v>39</v>
      </c>
      <c r="H6" s="307">
        <f>G6/B6*100</f>
        <v>4.721549636803874</v>
      </c>
      <c r="I6" s="544">
        <v>43</v>
      </c>
      <c r="J6" s="307">
        <f>I6/B6*100</f>
        <v>5.205811138014528</v>
      </c>
      <c r="K6" s="544">
        <v>17</v>
      </c>
      <c r="L6" s="544">
        <v>173</v>
      </c>
      <c r="M6" s="544">
        <v>356</v>
      </c>
      <c r="N6" s="544">
        <v>11</v>
      </c>
      <c r="O6" s="293">
        <v>639</v>
      </c>
      <c r="Q6" s="698"/>
      <c r="R6" s="698"/>
      <c r="S6" s="699"/>
      <c r="T6" s="693"/>
    </row>
    <row r="7" spans="1:20" s="15" customFormat="1" ht="19.5" customHeight="1">
      <c r="A7" s="137" t="s">
        <v>20</v>
      </c>
      <c r="B7" s="542">
        <v>599</v>
      </c>
      <c r="C7" s="544">
        <v>149</v>
      </c>
      <c r="D7" s="307">
        <f>C7/B7*100</f>
        <v>24.874791318864776</v>
      </c>
      <c r="E7" s="543">
        <v>372</v>
      </c>
      <c r="F7" s="307">
        <f>E7/B7*100</f>
        <v>62.10350584307178</v>
      </c>
      <c r="G7" s="544">
        <v>12</v>
      </c>
      <c r="H7" s="307">
        <f>G7/B7*100</f>
        <v>2.003338898163606</v>
      </c>
      <c r="I7" s="544">
        <v>66</v>
      </c>
      <c r="J7" s="307">
        <f>I7/B7*100</f>
        <v>11.018363939899833</v>
      </c>
      <c r="K7" s="544">
        <v>34</v>
      </c>
      <c r="L7" s="544">
        <v>110</v>
      </c>
      <c r="M7" s="544">
        <v>184</v>
      </c>
      <c r="N7" s="544">
        <v>17</v>
      </c>
      <c r="O7" s="293">
        <v>473</v>
      </c>
      <c r="Q7" s="698"/>
      <c r="R7" s="698"/>
      <c r="S7" s="699"/>
      <c r="T7" s="693"/>
    </row>
    <row r="8" spans="1:20" s="15" customFormat="1" ht="19.5" customHeight="1">
      <c r="A8" s="137" t="s">
        <v>21</v>
      </c>
      <c r="B8" s="542">
        <v>783</v>
      </c>
      <c r="C8" s="544">
        <v>148</v>
      </c>
      <c r="D8" s="307">
        <f>C8/B8*100</f>
        <v>18.901660280970624</v>
      </c>
      <c r="E8" s="543">
        <v>536</v>
      </c>
      <c r="F8" s="307">
        <f>E8/B8*100</f>
        <v>68.45466155810983</v>
      </c>
      <c r="G8" s="544">
        <v>31</v>
      </c>
      <c r="H8" s="307">
        <f>G8/B8*100</f>
        <v>3.959131545338442</v>
      </c>
      <c r="I8" s="544">
        <v>68</v>
      </c>
      <c r="J8" s="307">
        <f>I8/B8*100</f>
        <v>8.684546615581098</v>
      </c>
      <c r="K8" s="544">
        <v>43</v>
      </c>
      <c r="L8" s="544">
        <v>161</v>
      </c>
      <c r="M8" s="544">
        <v>190</v>
      </c>
      <c r="N8" s="544">
        <v>10</v>
      </c>
      <c r="O8" s="293">
        <v>579</v>
      </c>
      <c r="Q8" s="698"/>
      <c r="R8" s="698"/>
      <c r="S8" s="699"/>
      <c r="T8" s="693"/>
    </row>
    <row r="9" spans="1:20" s="15" customFormat="1" ht="19.5" customHeight="1">
      <c r="A9" s="137" t="s">
        <v>22</v>
      </c>
      <c r="B9" s="542">
        <v>710</v>
      </c>
      <c r="C9" s="544">
        <v>140</v>
      </c>
      <c r="D9" s="307">
        <f>C9/B9*100</f>
        <v>19.718309859154928</v>
      </c>
      <c r="E9" s="543">
        <v>430</v>
      </c>
      <c r="F9" s="307">
        <f>E9/B9*100</f>
        <v>60.56338028169014</v>
      </c>
      <c r="G9" s="544">
        <v>58</v>
      </c>
      <c r="H9" s="307">
        <f>G9/B9*100</f>
        <v>8.169014084507042</v>
      </c>
      <c r="I9" s="544">
        <v>82</v>
      </c>
      <c r="J9" s="307">
        <f>I9/B9*100</f>
        <v>11.549295774647888</v>
      </c>
      <c r="K9" s="544">
        <v>49</v>
      </c>
      <c r="L9" s="544">
        <v>117</v>
      </c>
      <c r="M9" s="544">
        <v>313</v>
      </c>
      <c r="N9" s="544">
        <v>19</v>
      </c>
      <c r="O9" s="293">
        <v>551</v>
      </c>
      <c r="Q9" s="698"/>
      <c r="R9" s="698"/>
      <c r="S9" s="699"/>
      <c r="T9" s="693"/>
    </row>
    <row r="10" spans="1:20" s="15" customFormat="1" ht="19.5" customHeight="1">
      <c r="A10" s="137" t="s">
        <v>23</v>
      </c>
      <c r="B10" s="542">
        <v>1297</v>
      </c>
      <c r="C10" s="544">
        <v>188</v>
      </c>
      <c r="D10" s="307">
        <f>C10/B10*100</f>
        <v>14.494988434849654</v>
      </c>
      <c r="E10" s="543">
        <v>825</v>
      </c>
      <c r="F10" s="307">
        <f>E10/B10*100</f>
        <v>63.608326908249815</v>
      </c>
      <c r="G10" s="544">
        <v>39</v>
      </c>
      <c r="H10" s="307">
        <f>G10/B10*100</f>
        <v>3.0069390902081725</v>
      </c>
      <c r="I10" s="544">
        <v>245</v>
      </c>
      <c r="J10" s="307">
        <f>I10/B10*100</f>
        <v>18.88974556669237</v>
      </c>
      <c r="K10" s="544">
        <v>118</v>
      </c>
      <c r="L10" s="544">
        <v>288</v>
      </c>
      <c r="M10" s="544">
        <v>450</v>
      </c>
      <c r="N10" s="544">
        <v>11</v>
      </c>
      <c r="O10" s="293">
        <v>947</v>
      </c>
      <c r="Q10" s="698"/>
      <c r="R10" s="698"/>
      <c r="S10" s="699"/>
      <c r="T10" s="693"/>
    </row>
    <row r="11" spans="1:20" s="15" customFormat="1" ht="19.5" customHeight="1">
      <c r="A11" s="137" t="s">
        <v>12</v>
      </c>
      <c r="B11" s="542">
        <v>1240</v>
      </c>
      <c r="C11" s="544">
        <v>198</v>
      </c>
      <c r="D11" s="307">
        <f>C11/B11*100</f>
        <v>15.96774193548387</v>
      </c>
      <c r="E11" s="543">
        <v>739</v>
      </c>
      <c r="F11" s="307">
        <f>E11/B11*100</f>
        <v>59.596774193548384</v>
      </c>
      <c r="G11" s="544">
        <v>50</v>
      </c>
      <c r="H11" s="307">
        <f>G11/B11*100</f>
        <v>4.032258064516129</v>
      </c>
      <c r="I11" s="544">
        <v>253</v>
      </c>
      <c r="J11" s="307">
        <f>I11/B11*100</f>
        <v>20.403225806451612</v>
      </c>
      <c r="K11" s="544">
        <v>194</v>
      </c>
      <c r="L11" s="544">
        <v>207</v>
      </c>
      <c r="M11" s="544">
        <v>306</v>
      </c>
      <c r="N11" s="544">
        <v>9</v>
      </c>
      <c r="O11" s="293">
        <v>994</v>
      </c>
      <c r="Q11" s="698"/>
      <c r="R11" s="698"/>
      <c r="S11" s="699"/>
      <c r="T11" s="693"/>
    </row>
    <row r="12" spans="1:20" s="15" customFormat="1" ht="19.5" customHeight="1">
      <c r="A12" s="137" t="s">
        <v>13</v>
      </c>
      <c r="B12" s="542">
        <v>1482</v>
      </c>
      <c r="C12" s="544">
        <v>296</v>
      </c>
      <c r="D12" s="307">
        <f>C12/B12*100</f>
        <v>19.973009446693656</v>
      </c>
      <c r="E12" s="543">
        <v>969</v>
      </c>
      <c r="F12" s="307">
        <f>E12/B12*100</f>
        <v>65.38461538461539</v>
      </c>
      <c r="G12" s="544">
        <v>51</v>
      </c>
      <c r="H12" s="307">
        <f>G12/B12*100</f>
        <v>3.4412955465587043</v>
      </c>
      <c r="I12" s="544">
        <v>166</v>
      </c>
      <c r="J12" s="307">
        <f>I12/B12*100</f>
        <v>11.201079622132253</v>
      </c>
      <c r="K12" s="544">
        <v>158</v>
      </c>
      <c r="L12" s="544">
        <v>311</v>
      </c>
      <c r="M12" s="544">
        <v>595</v>
      </c>
      <c r="N12" s="544">
        <v>39</v>
      </c>
      <c r="O12" s="293">
        <v>1184</v>
      </c>
      <c r="P12" s="16"/>
      <c r="Q12" s="693"/>
      <c r="R12" s="698"/>
      <c r="S12" s="699"/>
      <c r="T12" s="693"/>
    </row>
    <row r="13" spans="1:20" s="15" customFormat="1" ht="19.5" customHeight="1" thickBot="1">
      <c r="A13" s="288" t="s">
        <v>182</v>
      </c>
      <c r="B13" s="559">
        <v>15</v>
      </c>
      <c r="C13" s="560">
        <v>4</v>
      </c>
      <c r="D13" s="232" t="s">
        <v>52</v>
      </c>
      <c r="E13" s="561">
        <v>11</v>
      </c>
      <c r="F13" s="232">
        <f>E13/B13*100</f>
        <v>73.33333333333333</v>
      </c>
      <c r="G13" s="560" t="s">
        <v>273</v>
      </c>
      <c r="H13" s="308" t="s">
        <v>273</v>
      </c>
      <c r="I13" s="560" t="s">
        <v>273</v>
      </c>
      <c r="J13" s="232" t="s">
        <v>52</v>
      </c>
      <c r="K13" s="560">
        <v>0</v>
      </c>
      <c r="L13" s="560">
        <v>2</v>
      </c>
      <c r="M13" s="560">
        <v>5</v>
      </c>
      <c r="N13" s="560">
        <v>0</v>
      </c>
      <c r="O13" s="562">
        <v>3</v>
      </c>
      <c r="Q13" s="693"/>
      <c r="R13" s="698"/>
      <c r="S13" s="699"/>
      <c r="T13" s="693"/>
    </row>
    <row r="14" spans="1:20" s="15" customFormat="1" ht="24" customHeight="1" thickBot="1" thickTop="1">
      <c r="A14" s="234" t="s">
        <v>14</v>
      </c>
      <c r="B14" s="294">
        <f>SUM(B5:B13)</f>
        <v>8384</v>
      </c>
      <c r="C14" s="295">
        <f>SUM(C5:C13)</f>
        <v>1759</v>
      </c>
      <c r="D14" s="237">
        <f>C14/B14*100</f>
        <v>20.98043893129771</v>
      </c>
      <c r="E14" s="295">
        <f>SUM(E5:E13)</f>
        <v>5247</v>
      </c>
      <c r="F14" s="237">
        <f>E14/B14*100</f>
        <v>62.583492366412216</v>
      </c>
      <c r="G14" s="295">
        <f>SUM(G5:G13)</f>
        <v>355</v>
      </c>
      <c r="H14" s="151">
        <f>G14/B14*100</f>
        <v>4.23425572519084</v>
      </c>
      <c r="I14" s="295">
        <f>SUM(I5:I13)</f>
        <v>1023</v>
      </c>
      <c r="J14" s="237">
        <f>I14/B14*100</f>
        <v>12.201812977099237</v>
      </c>
      <c r="K14" s="295">
        <f>SUM(K5:K13)</f>
        <v>627</v>
      </c>
      <c r="L14" s="295">
        <f>SUM(L5:L13)</f>
        <v>1679</v>
      </c>
      <c r="M14" s="295">
        <f>SUM(M5:M13)</f>
        <v>2937</v>
      </c>
      <c r="N14" s="295">
        <f>SUM(N5:N13)</f>
        <v>128</v>
      </c>
      <c r="O14" s="296">
        <f>SUM(O5:O13)</f>
        <v>6532</v>
      </c>
      <c r="Q14" s="693"/>
      <c r="R14" s="701"/>
      <c r="S14" s="693"/>
      <c r="T14" s="693"/>
    </row>
    <row r="15" spans="2:20" ht="13.5" thickTop="1">
      <c r="B15" s="48"/>
      <c r="C15" s="47"/>
      <c r="D15" s="117"/>
      <c r="F15" s="558"/>
      <c r="G15" s="2"/>
      <c r="H15" s="558"/>
      <c r="J15" s="558"/>
      <c r="R15" s="26"/>
      <c r="S15" s="26"/>
      <c r="T15" s="26"/>
    </row>
    <row r="16" spans="1:20" ht="12.75">
      <c r="A16" s="42"/>
      <c r="R16" s="26"/>
      <c r="S16" s="26"/>
      <c r="T16" s="26"/>
    </row>
    <row r="17" spans="2:20" ht="12.75">
      <c r="B17" s="829"/>
      <c r="C17" s="829"/>
      <c r="D17" s="829"/>
      <c r="E17" s="829"/>
      <c r="F17" s="829"/>
      <c r="G17" s="829"/>
      <c r="H17" s="829"/>
      <c r="I17" s="829"/>
      <c r="J17" s="829"/>
      <c r="K17" s="829"/>
      <c r="L17" s="829"/>
      <c r="M17" s="829"/>
      <c r="N17" s="829"/>
      <c r="O17" s="829"/>
      <c r="R17" s="26"/>
      <c r="S17" s="26"/>
      <c r="T17" s="26"/>
    </row>
    <row r="18" spans="18:20" ht="12.75">
      <c r="R18" s="26"/>
      <c r="S18" s="26"/>
      <c r="T18" s="26"/>
    </row>
  </sheetData>
  <sheetProtection/>
  <mergeCells count="6">
    <mergeCell ref="A2:O2"/>
    <mergeCell ref="A1:O1"/>
    <mergeCell ref="A3:A4"/>
    <mergeCell ref="B3:B4"/>
    <mergeCell ref="C3:J3"/>
    <mergeCell ref="K3:N3"/>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rgb="FF92D050"/>
  </sheetPr>
  <dimension ref="A1:V18"/>
  <sheetViews>
    <sheetView zoomScaleSheetLayoutView="100" zoomScalePageLayoutView="0" workbookViewId="0" topLeftCell="A1">
      <selection activeCell="A1" sqref="A1:P1"/>
    </sheetView>
  </sheetViews>
  <sheetFormatPr defaultColWidth="9.140625" defaultRowHeight="12.75"/>
  <cols>
    <col min="1" max="1" width="10.421875" style="0" bestFit="1" customWidth="1"/>
    <col min="2" max="3" width="8.00390625" style="0" customWidth="1"/>
    <col min="4" max="4" width="6.28125" style="0" customWidth="1"/>
    <col min="5" max="5" width="8.00390625" style="0" customWidth="1"/>
    <col min="6" max="6" width="6.28125" style="0" customWidth="1"/>
    <col min="7" max="7" width="7.140625" style="0" bestFit="1" customWidth="1"/>
    <col min="8" max="8" width="6.28125" style="0" customWidth="1"/>
    <col min="9" max="9" width="8.00390625" style="0" customWidth="1"/>
    <col min="10" max="10" width="6.28125" style="0" customWidth="1"/>
    <col min="11" max="16" width="8.00390625" style="0" customWidth="1"/>
  </cols>
  <sheetData>
    <row r="1" spans="1:16" s="15" customFormat="1" ht="16.5" customHeight="1">
      <c r="A1" s="973" t="s">
        <v>116</v>
      </c>
      <c r="B1" s="973"/>
      <c r="C1" s="973"/>
      <c r="D1" s="973"/>
      <c r="E1" s="973"/>
      <c r="F1" s="973"/>
      <c r="G1" s="973"/>
      <c r="H1" s="973"/>
      <c r="I1" s="973"/>
      <c r="J1" s="973"/>
      <c r="K1" s="973"/>
      <c r="L1" s="973"/>
      <c r="M1" s="973"/>
      <c r="N1" s="973"/>
      <c r="O1" s="973"/>
      <c r="P1" s="973"/>
    </row>
    <row r="2" spans="1:16" s="15" customFormat="1" ht="19.5" customHeight="1" thickBot="1">
      <c r="A2" s="1049"/>
      <c r="B2" s="1049"/>
      <c r="C2" s="1049"/>
      <c r="D2" s="1049"/>
      <c r="E2" s="1049"/>
      <c r="F2" s="1049"/>
      <c r="G2" s="1049"/>
      <c r="H2" s="1049"/>
      <c r="I2" s="1049"/>
      <c r="J2" s="1049"/>
      <c r="K2" s="1049"/>
      <c r="L2" s="1049"/>
      <c r="M2" s="1049"/>
      <c r="N2" s="1049"/>
      <c r="O2" s="1049"/>
      <c r="P2" s="1049"/>
    </row>
    <row r="3" spans="1:22" s="15" customFormat="1" ht="42" customHeight="1" thickTop="1">
      <c r="A3" s="975" t="s">
        <v>3</v>
      </c>
      <c r="B3" s="978" t="s">
        <v>80</v>
      </c>
      <c r="C3" s="981" t="s">
        <v>81</v>
      </c>
      <c r="D3" s="981"/>
      <c r="E3" s="981"/>
      <c r="F3" s="981"/>
      <c r="G3" s="981"/>
      <c r="H3" s="981"/>
      <c r="I3" s="981"/>
      <c r="J3" s="981"/>
      <c r="K3" s="981" t="s">
        <v>156</v>
      </c>
      <c r="L3" s="981"/>
      <c r="M3" s="981"/>
      <c r="N3" s="981"/>
      <c r="O3" s="981" t="s">
        <v>53</v>
      </c>
      <c r="P3" s="982"/>
      <c r="S3" s="693"/>
      <c r="T3" s="693"/>
      <c r="U3" s="693"/>
      <c r="V3" s="693"/>
    </row>
    <row r="4" spans="1:22" s="15" customFormat="1" ht="42" customHeight="1" thickBot="1">
      <c r="A4" s="977"/>
      <c r="B4" s="980"/>
      <c r="C4" s="327" t="s">
        <v>57</v>
      </c>
      <c r="D4" s="327" t="s">
        <v>44</v>
      </c>
      <c r="E4" s="327" t="s">
        <v>12</v>
      </c>
      <c r="F4" s="327" t="s">
        <v>44</v>
      </c>
      <c r="G4" s="327" t="s">
        <v>83</v>
      </c>
      <c r="H4" s="327" t="s">
        <v>44</v>
      </c>
      <c r="I4" s="327" t="s">
        <v>84</v>
      </c>
      <c r="J4" s="327" t="s">
        <v>44</v>
      </c>
      <c r="K4" s="327" t="s">
        <v>85</v>
      </c>
      <c r="L4" s="327" t="s">
        <v>86</v>
      </c>
      <c r="M4" s="327" t="s">
        <v>87</v>
      </c>
      <c r="N4" s="327" t="s">
        <v>88</v>
      </c>
      <c r="O4" s="327" t="s">
        <v>117</v>
      </c>
      <c r="P4" s="328" t="s">
        <v>118</v>
      </c>
      <c r="S4" s="704"/>
      <c r="T4" s="704"/>
      <c r="U4" s="693"/>
      <c r="V4" s="693"/>
    </row>
    <row r="5" spans="1:22" s="15" customFormat="1" ht="19.5" customHeight="1" thickTop="1">
      <c r="A5" s="198" t="s">
        <v>18</v>
      </c>
      <c r="B5" s="563">
        <v>351</v>
      </c>
      <c r="C5" s="564">
        <v>149</v>
      </c>
      <c r="D5" s="311">
        <f>C5/B5*100</f>
        <v>42.45014245014245</v>
      </c>
      <c r="E5" s="564">
        <v>140</v>
      </c>
      <c r="F5" s="311">
        <f>E5/B5*100</f>
        <v>39.88603988603989</v>
      </c>
      <c r="G5" s="564">
        <v>14</v>
      </c>
      <c r="H5" s="311">
        <f>G5/B5*100</f>
        <v>3.9886039886039883</v>
      </c>
      <c r="I5" s="564">
        <v>48</v>
      </c>
      <c r="J5" s="311">
        <f>I5/B5*100</f>
        <v>13.675213675213676</v>
      </c>
      <c r="K5" s="312">
        <v>1</v>
      </c>
      <c r="L5" s="564">
        <v>38</v>
      </c>
      <c r="M5" s="564">
        <v>162</v>
      </c>
      <c r="N5" s="564">
        <v>18</v>
      </c>
      <c r="O5" s="313">
        <v>30</v>
      </c>
      <c r="P5" s="314">
        <v>0</v>
      </c>
      <c r="S5" s="702"/>
      <c r="T5" s="703"/>
      <c r="U5" s="704"/>
      <c r="V5" s="693"/>
    </row>
    <row r="6" spans="1:22" s="15" customFormat="1" ht="19.5" customHeight="1">
      <c r="A6" s="137" t="s">
        <v>19</v>
      </c>
      <c r="B6" s="554">
        <v>257</v>
      </c>
      <c r="C6" s="544">
        <v>96</v>
      </c>
      <c r="D6" s="307">
        <f>C6/B6*100</f>
        <v>37.35408560311284</v>
      </c>
      <c r="E6" s="544">
        <v>117</v>
      </c>
      <c r="F6" s="307">
        <f>E6/B6*100</f>
        <v>45.525291828793776</v>
      </c>
      <c r="G6" s="544">
        <v>7</v>
      </c>
      <c r="H6" s="307">
        <f>G6/B6*100</f>
        <v>2.7237354085603114</v>
      </c>
      <c r="I6" s="544">
        <v>37</v>
      </c>
      <c r="J6" s="307">
        <f>I6/B6*100</f>
        <v>14.396887159533073</v>
      </c>
      <c r="K6" s="38">
        <v>0</v>
      </c>
      <c r="L6" s="544">
        <v>24</v>
      </c>
      <c r="M6" s="544">
        <v>136</v>
      </c>
      <c r="N6" s="544">
        <v>9</v>
      </c>
      <c r="O6" s="87">
        <v>14</v>
      </c>
      <c r="P6" s="298">
        <v>0</v>
      </c>
      <c r="S6" s="702"/>
      <c r="T6" s="703"/>
      <c r="U6" s="703"/>
      <c r="V6" s="693"/>
    </row>
    <row r="7" spans="1:22" s="15" customFormat="1" ht="19.5" customHeight="1">
      <c r="A7" s="137" t="s">
        <v>20</v>
      </c>
      <c r="B7" s="554">
        <v>180</v>
      </c>
      <c r="C7" s="544">
        <v>60</v>
      </c>
      <c r="D7" s="307">
        <f>C7/B7*100</f>
        <v>33.33333333333333</v>
      </c>
      <c r="E7" s="544">
        <v>93</v>
      </c>
      <c r="F7" s="307">
        <f>E7/B7*100</f>
        <v>51.66666666666667</v>
      </c>
      <c r="G7" s="544">
        <v>5</v>
      </c>
      <c r="H7" s="307">
        <f>G7/B7*100</f>
        <v>2.7777777777777777</v>
      </c>
      <c r="I7" s="544">
        <v>22</v>
      </c>
      <c r="J7" s="307">
        <f>I7/B7*100</f>
        <v>12.222222222222221</v>
      </c>
      <c r="K7" s="38">
        <v>2</v>
      </c>
      <c r="L7" s="544">
        <v>16</v>
      </c>
      <c r="M7" s="544">
        <v>61</v>
      </c>
      <c r="N7" s="544">
        <v>26</v>
      </c>
      <c r="O7" s="87">
        <v>28</v>
      </c>
      <c r="P7" s="565">
        <v>0</v>
      </c>
      <c r="S7" s="702"/>
      <c r="T7" s="703"/>
      <c r="U7" s="703"/>
      <c r="V7" s="693"/>
    </row>
    <row r="8" spans="1:22" s="15" customFormat="1" ht="19.5" customHeight="1">
      <c r="A8" s="137" t="s">
        <v>21</v>
      </c>
      <c r="B8" s="554">
        <v>189</v>
      </c>
      <c r="C8" s="544">
        <v>74</v>
      </c>
      <c r="D8" s="307">
        <f>C8/B8*100</f>
        <v>39.15343915343915</v>
      </c>
      <c r="E8" s="544">
        <v>86</v>
      </c>
      <c r="F8" s="307">
        <f>E8/B8*100</f>
        <v>45.5026455026455</v>
      </c>
      <c r="G8" s="544">
        <v>10</v>
      </c>
      <c r="H8" s="307">
        <f>G8/B8*100</f>
        <v>5.291005291005291</v>
      </c>
      <c r="I8" s="544">
        <v>19</v>
      </c>
      <c r="J8" s="307">
        <f>I8/B8*100</f>
        <v>10.052910052910052</v>
      </c>
      <c r="K8" s="38">
        <v>1</v>
      </c>
      <c r="L8" s="544">
        <v>10</v>
      </c>
      <c r="M8" s="544">
        <v>73</v>
      </c>
      <c r="N8" s="544">
        <v>11</v>
      </c>
      <c r="O8" s="87">
        <v>20</v>
      </c>
      <c r="P8" s="298">
        <v>0</v>
      </c>
      <c r="S8" s="702"/>
      <c r="T8" s="703"/>
      <c r="U8" s="703"/>
      <c r="V8" s="693"/>
    </row>
    <row r="9" spans="1:22" s="15" customFormat="1" ht="19.5" customHeight="1">
      <c r="A9" s="137" t="s">
        <v>22</v>
      </c>
      <c r="B9" s="554">
        <v>171</v>
      </c>
      <c r="C9" s="544">
        <v>50</v>
      </c>
      <c r="D9" s="307">
        <f>C9/B9*100</f>
        <v>29.239766081871345</v>
      </c>
      <c r="E9" s="544">
        <v>73</v>
      </c>
      <c r="F9" s="307">
        <f>E9/B9*100</f>
        <v>42.69005847953216</v>
      </c>
      <c r="G9" s="544">
        <v>9</v>
      </c>
      <c r="H9" s="307">
        <f>G9/B9*100</f>
        <v>5.263157894736842</v>
      </c>
      <c r="I9" s="544">
        <v>39</v>
      </c>
      <c r="J9" s="307">
        <f>I9/B9*100</f>
        <v>22.807017543859647</v>
      </c>
      <c r="K9" s="38">
        <v>2</v>
      </c>
      <c r="L9" s="544">
        <v>9</v>
      </c>
      <c r="M9" s="544">
        <v>90</v>
      </c>
      <c r="N9" s="544">
        <v>23</v>
      </c>
      <c r="O9" s="87">
        <v>20</v>
      </c>
      <c r="P9" s="565">
        <v>0</v>
      </c>
      <c r="S9" s="702"/>
      <c r="T9" s="703"/>
      <c r="U9" s="703"/>
      <c r="V9" s="693"/>
    </row>
    <row r="10" spans="1:22" s="15" customFormat="1" ht="19.5" customHeight="1">
      <c r="A10" s="137" t="s">
        <v>23</v>
      </c>
      <c r="B10" s="554">
        <v>257</v>
      </c>
      <c r="C10" s="544">
        <v>111</v>
      </c>
      <c r="D10" s="307">
        <f>C10/B10*100</f>
        <v>43.190661478599225</v>
      </c>
      <c r="E10" s="544">
        <v>97</v>
      </c>
      <c r="F10" s="307">
        <f>E10/B10*100</f>
        <v>37.7431906614786</v>
      </c>
      <c r="G10" s="544">
        <v>5</v>
      </c>
      <c r="H10" s="307">
        <f>G10/B10*100</f>
        <v>1.9455252918287937</v>
      </c>
      <c r="I10" s="544">
        <v>44</v>
      </c>
      <c r="J10" s="307">
        <f>I10/B10*100</f>
        <v>17.120622568093385</v>
      </c>
      <c r="K10" s="38">
        <v>7</v>
      </c>
      <c r="L10" s="544">
        <v>24</v>
      </c>
      <c r="M10" s="544">
        <v>136</v>
      </c>
      <c r="N10" s="544">
        <v>22</v>
      </c>
      <c r="O10" s="87">
        <v>20</v>
      </c>
      <c r="P10" s="298">
        <v>0</v>
      </c>
      <c r="S10" s="702"/>
      <c r="T10" s="703"/>
      <c r="U10" s="703"/>
      <c r="V10" s="693"/>
    </row>
    <row r="11" spans="1:22" s="15" customFormat="1" ht="19.5" customHeight="1">
      <c r="A11" s="137" t="s">
        <v>12</v>
      </c>
      <c r="B11" s="554">
        <v>166</v>
      </c>
      <c r="C11" s="544">
        <v>60</v>
      </c>
      <c r="D11" s="307">
        <f>C11/B11*100</f>
        <v>36.144578313253014</v>
      </c>
      <c r="E11" s="544">
        <v>79</v>
      </c>
      <c r="F11" s="307">
        <f>E11/B11*100</f>
        <v>47.59036144578313</v>
      </c>
      <c r="G11" s="544">
        <v>8</v>
      </c>
      <c r="H11" s="307">
        <f>G11/B11*100</f>
        <v>4.819277108433735</v>
      </c>
      <c r="I11" s="544">
        <v>19</v>
      </c>
      <c r="J11" s="307">
        <f>I11/B11*100</f>
        <v>11.44578313253012</v>
      </c>
      <c r="K11" s="38">
        <v>8</v>
      </c>
      <c r="L11" s="544">
        <v>19</v>
      </c>
      <c r="M11" s="544">
        <v>59</v>
      </c>
      <c r="N11" s="544">
        <v>11</v>
      </c>
      <c r="O11" s="87">
        <v>14</v>
      </c>
      <c r="P11" s="298">
        <v>0</v>
      </c>
      <c r="S11" s="702"/>
      <c r="T11" s="703"/>
      <c r="U11" s="703"/>
      <c r="V11" s="693"/>
    </row>
    <row r="12" spans="1:22" s="15" customFormat="1" ht="19.5" customHeight="1">
      <c r="A12" s="137" t="s">
        <v>13</v>
      </c>
      <c r="B12" s="554">
        <v>305</v>
      </c>
      <c r="C12" s="544">
        <v>67</v>
      </c>
      <c r="D12" s="307">
        <f>C12/B12*100</f>
        <v>21.9672131147541</v>
      </c>
      <c r="E12" s="544">
        <v>127</v>
      </c>
      <c r="F12" s="307">
        <f>E12/B12*100</f>
        <v>41.63934426229508</v>
      </c>
      <c r="G12" s="544">
        <v>14</v>
      </c>
      <c r="H12" s="307">
        <f>G12/B12*100</f>
        <v>4.590163934426229</v>
      </c>
      <c r="I12" s="544">
        <v>97</v>
      </c>
      <c r="J12" s="307">
        <f>I12/B12*100</f>
        <v>31.80327868852459</v>
      </c>
      <c r="K12" s="38">
        <v>5</v>
      </c>
      <c r="L12" s="544">
        <v>39</v>
      </c>
      <c r="M12" s="544">
        <v>128</v>
      </c>
      <c r="N12" s="544">
        <v>19</v>
      </c>
      <c r="O12" s="87">
        <v>30</v>
      </c>
      <c r="P12" s="298">
        <v>0</v>
      </c>
      <c r="S12" s="702"/>
      <c r="T12" s="703"/>
      <c r="U12" s="703"/>
      <c r="V12" s="693"/>
    </row>
    <row r="13" spans="1:22" s="15" customFormat="1" ht="19.5" customHeight="1" thickBot="1">
      <c r="A13" s="288" t="s">
        <v>182</v>
      </c>
      <c r="B13" s="566">
        <v>62</v>
      </c>
      <c r="C13" s="560">
        <v>9</v>
      </c>
      <c r="D13" s="232">
        <f>C13/B13*100</f>
        <v>14.516129032258066</v>
      </c>
      <c r="E13" s="560">
        <v>31</v>
      </c>
      <c r="F13" s="232">
        <f>E13/B13*100</f>
        <v>50</v>
      </c>
      <c r="G13" s="560">
        <v>20</v>
      </c>
      <c r="H13" s="232">
        <f>G13/B13*100</f>
        <v>32.25806451612903</v>
      </c>
      <c r="I13" s="560">
        <v>2</v>
      </c>
      <c r="J13" s="232">
        <f>I13/B13*100</f>
        <v>3.225806451612903</v>
      </c>
      <c r="K13" s="567">
        <v>0</v>
      </c>
      <c r="L13" s="560">
        <v>16</v>
      </c>
      <c r="M13" s="560">
        <v>8</v>
      </c>
      <c r="N13" s="560">
        <v>0</v>
      </c>
      <c r="O13" s="535">
        <v>0</v>
      </c>
      <c r="P13" s="568">
        <v>57</v>
      </c>
      <c r="S13" s="702"/>
      <c r="T13" s="702"/>
      <c r="U13" s="703"/>
      <c r="V13" s="693"/>
    </row>
    <row r="14" spans="1:22" s="15" customFormat="1" ht="24" customHeight="1" thickBot="1" thickTop="1">
      <c r="A14" s="148" t="s">
        <v>14</v>
      </c>
      <c r="B14" s="290">
        <f>SUM(B5:B13)</f>
        <v>1938</v>
      </c>
      <c r="C14" s="167">
        <f>SUM(C5:C13)</f>
        <v>676</v>
      </c>
      <c r="D14" s="151">
        <f>C14/B14*100</f>
        <v>34.88132094943241</v>
      </c>
      <c r="E14" s="167">
        <f>SUM(E5:E13)</f>
        <v>843</v>
      </c>
      <c r="F14" s="151">
        <f>E14/B14*100</f>
        <v>43.4984520123839</v>
      </c>
      <c r="G14" s="167">
        <f>SUM(G5:G13)</f>
        <v>92</v>
      </c>
      <c r="H14" s="151">
        <f>G14/B14*100</f>
        <v>4.747162022703819</v>
      </c>
      <c r="I14" s="167">
        <f>SUM(I5:I13)</f>
        <v>327</v>
      </c>
      <c r="J14" s="151">
        <f>I14/B14*100</f>
        <v>16.873065015479877</v>
      </c>
      <c r="K14" s="277">
        <f>SUM(K5:K13)</f>
        <v>26</v>
      </c>
      <c r="L14" s="167">
        <f>SUM(L5:L13)</f>
        <v>195</v>
      </c>
      <c r="M14" s="167">
        <f>SUM(M5:M13)</f>
        <v>853</v>
      </c>
      <c r="N14" s="167">
        <f>SUM(N5:N13)</f>
        <v>139</v>
      </c>
      <c r="O14" s="167">
        <f>SUM(O5:O13)</f>
        <v>176</v>
      </c>
      <c r="P14" s="304">
        <f>SUM(P5:P13)</f>
        <v>57</v>
      </c>
      <c r="Q14" s="16"/>
      <c r="S14" s="693"/>
      <c r="T14" s="693"/>
      <c r="U14" s="693"/>
      <c r="V14" s="693"/>
    </row>
    <row r="15" spans="2:22" ht="13.5" thickTop="1">
      <c r="B15" s="47"/>
      <c r="C15" s="47"/>
      <c r="D15" s="49"/>
      <c r="F15" s="558"/>
      <c r="G15" s="2"/>
      <c r="H15" s="558"/>
      <c r="J15" s="558"/>
      <c r="Q15" s="2"/>
      <c r="S15" s="26"/>
      <c r="T15" s="26"/>
      <c r="U15" s="26"/>
      <c r="V15" s="26"/>
    </row>
    <row r="16" spans="1:22" ht="12.75">
      <c r="A16" s="42"/>
      <c r="S16" s="26"/>
      <c r="T16" s="26"/>
      <c r="U16" s="26"/>
      <c r="V16" s="26"/>
    </row>
    <row r="17" spans="19:21" ht="12.75">
      <c r="S17" s="26"/>
      <c r="T17" s="26"/>
      <c r="U17" s="26"/>
    </row>
    <row r="18" spans="19:21" ht="12.75">
      <c r="S18" s="26"/>
      <c r="T18" s="26"/>
      <c r="U18" s="26"/>
    </row>
  </sheetData>
  <sheetProtection/>
  <mergeCells count="7">
    <mergeCell ref="A1:P1"/>
    <mergeCell ref="A2:P2"/>
    <mergeCell ref="A3:A4"/>
    <mergeCell ref="B3:B4"/>
    <mergeCell ref="C3:J3"/>
    <mergeCell ref="K3:N3"/>
    <mergeCell ref="O3:P3"/>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92D050"/>
  </sheetPr>
  <dimension ref="A1:U16"/>
  <sheetViews>
    <sheetView zoomScaleSheetLayoutView="100" zoomScalePageLayoutView="0" workbookViewId="0" topLeftCell="A1">
      <selection activeCell="A1" sqref="A1:P1"/>
    </sheetView>
  </sheetViews>
  <sheetFormatPr defaultColWidth="9.140625" defaultRowHeight="12.75"/>
  <cols>
    <col min="1" max="1" width="10.421875" style="0" customWidth="1"/>
    <col min="2" max="3" width="8.140625" style="0" customWidth="1"/>
    <col min="4" max="4" width="6.28125" style="0" customWidth="1"/>
    <col min="5" max="5" width="8.140625" style="0" customWidth="1"/>
    <col min="6" max="6" width="6.28125" style="0" customWidth="1"/>
    <col min="7" max="7" width="7.140625" style="0" bestFit="1" customWidth="1"/>
    <col min="8" max="8" width="6.28125" style="0" customWidth="1"/>
    <col min="9" max="9" width="8.140625" style="0" customWidth="1"/>
    <col min="10" max="10" width="6.28125" style="0" customWidth="1"/>
    <col min="11" max="16" width="8.140625" style="0" customWidth="1"/>
  </cols>
  <sheetData>
    <row r="1" spans="1:21" s="15" customFormat="1" ht="16.5" customHeight="1">
      <c r="A1" s="973" t="s">
        <v>119</v>
      </c>
      <c r="B1" s="973"/>
      <c r="C1" s="973"/>
      <c r="D1" s="973"/>
      <c r="E1" s="973"/>
      <c r="F1" s="973"/>
      <c r="G1" s="973"/>
      <c r="H1" s="973"/>
      <c r="I1" s="973"/>
      <c r="J1" s="973"/>
      <c r="K1" s="973"/>
      <c r="L1" s="973"/>
      <c r="M1" s="973"/>
      <c r="N1" s="973"/>
      <c r="O1" s="973"/>
      <c r="P1" s="973"/>
      <c r="S1" s="693"/>
      <c r="T1" s="693"/>
      <c r="U1" s="693"/>
    </row>
    <row r="2" spans="1:21" s="15" customFormat="1" ht="19.5" customHeight="1" thickBot="1">
      <c r="A2" s="1049"/>
      <c r="B2" s="1049"/>
      <c r="C2" s="1049"/>
      <c r="D2" s="1049"/>
      <c r="E2" s="1049"/>
      <c r="F2" s="1049"/>
      <c r="G2" s="1049"/>
      <c r="H2" s="1049"/>
      <c r="I2" s="1049"/>
      <c r="J2" s="1049"/>
      <c r="K2" s="1049"/>
      <c r="L2" s="1049"/>
      <c r="M2" s="1049"/>
      <c r="N2" s="1049"/>
      <c r="O2" s="1049"/>
      <c r="P2" s="1049"/>
      <c r="S2" s="693"/>
      <c r="T2" s="693"/>
      <c r="U2" s="693"/>
    </row>
    <row r="3" spans="1:21" s="15" customFormat="1" ht="42" customHeight="1" thickTop="1">
      <c r="A3" s="975" t="s">
        <v>3</v>
      </c>
      <c r="B3" s="978" t="s">
        <v>80</v>
      </c>
      <c r="C3" s="981" t="s">
        <v>81</v>
      </c>
      <c r="D3" s="981"/>
      <c r="E3" s="981"/>
      <c r="F3" s="981"/>
      <c r="G3" s="981"/>
      <c r="H3" s="981"/>
      <c r="I3" s="981"/>
      <c r="J3" s="981"/>
      <c r="K3" s="981" t="s">
        <v>121</v>
      </c>
      <c r="L3" s="981"/>
      <c r="M3" s="981"/>
      <c r="N3" s="981"/>
      <c r="O3" s="981" t="s">
        <v>53</v>
      </c>
      <c r="P3" s="982"/>
      <c r="S3" s="707"/>
      <c r="T3" s="707"/>
      <c r="U3" s="693"/>
    </row>
    <row r="4" spans="1:21" s="15" customFormat="1" ht="42" customHeight="1" thickBot="1">
      <c r="A4" s="977"/>
      <c r="B4" s="980"/>
      <c r="C4" s="327" t="s">
        <v>57</v>
      </c>
      <c r="D4" s="327" t="s">
        <v>44</v>
      </c>
      <c r="E4" s="327" t="s">
        <v>12</v>
      </c>
      <c r="F4" s="327" t="s">
        <v>44</v>
      </c>
      <c r="G4" s="327" t="s">
        <v>83</v>
      </c>
      <c r="H4" s="327" t="s">
        <v>44</v>
      </c>
      <c r="I4" s="327" t="s">
        <v>84</v>
      </c>
      <c r="J4" s="327" t="s">
        <v>44</v>
      </c>
      <c r="K4" s="327" t="s">
        <v>85</v>
      </c>
      <c r="L4" s="327" t="s">
        <v>86</v>
      </c>
      <c r="M4" s="327" t="s">
        <v>92</v>
      </c>
      <c r="N4" s="327" t="s">
        <v>88</v>
      </c>
      <c r="O4" s="327" t="s">
        <v>178</v>
      </c>
      <c r="P4" s="328" t="s">
        <v>120</v>
      </c>
      <c r="S4" s="707"/>
      <c r="T4" s="707"/>
      <c r="U4" s="693"/>
    </row>
    <row r="5" spans="1:21" s="15" customFormat="1" ht="19.5" customHeight="1" thickTop="1">
      <c r="A5" s="136" t="s">
        <v>18</v>
      </c>
      <c r="B5" s="551">
        <v>288</v>
      </c>
      <c r="C5" s="552">
        <v>70</v>
      </c>
      <c r="D5" s="316">
        <f>C5/B5*100</f>
        <v>24.305555555555554</v>
      </c>
      <c r="E5" s="552">
        <v>170</v>
      </c>
      <c r="F5" s="316">
        <f>E5/B5*100</f>
        <v>59.02777777777778</v>
      </c>
      <c r="G5" s="552">
        <v>37</v>
      </c>
      <c r="H5" s="316">
        <f>G5/B5*100</f>
        <v>12.847222222222221</v>
      </c>
      <c r="I5" s="552">
        <v>11</v>
      </c>
      <c r="J5" s="316">
        <f>I5/B5*100</f>
        <v>3.8194444444444446</v>
      </c>
      <c r="K5" s="15">
        <v>4</v>
      </c>
      <c r="L5" s="552">
        <v>15</v>
      </c>
      <c r="M5" s="552">
        <v>75</v>
      </c>
      <c r="N5" s="552">
        <v>29</v>
      </c>
      <c r="O5" s="569">
        <v>138</v>
      </c>
      <c r="P5" s="570">
        <v>125</v>
      </c>
      <c r="S5" s="705"/>
      <c r="T5" s="706"/>
      <c r="U5" s="693"/>
    </row>
    <row r="6" spans="1:21" s="15" customFormat="1" ht="19.5" customHeight="1">
      <c r="A6" s="137" t="s">
        <v>19</v>
      </c>
      <c r="B6" s="554">
        <v>239</v>
      </c>
      <c r="C6" s="544">
        <v>77</v>
      </c>
      <c r="D6" s="315">
        <f>C6/B6*100</f>
        <v>32.21757322175732</v>
      </c>
      <c r="E6" s="544">
        <v>136</v>
      </c>
      <c r="F6" s="315">
        <f>E6/B6*100</f>
        <v>56.903765690376574</v>
      </c>
      <c r="G6" s="544">
        <v>14</v>
      </c>
      <c r="H6" s="315">
        <f>G6/B6*100</f>
        <v>5.857740585774058</v>
      </c>
      <c r="I6" s="544">
        <v>12</v>
      </c>
      <c r="J6" s="315">
        <f>I6/B6*100</f>
        <v>5.02092050209205</v>
      </c>
      <c r="K6" s="916">
        <v>5</v>
      </c>
      <c r="L6" s="544">
        <v>9</v>
      </c>
      <c r="M6" s="544">
        <v>88</v>
      </c>
      <c r="N6" s="544">
        <v>56</v>
      </c>
      <c r="O6" s="571">
        <v>158</v>
      </c>
      <c r="P6" s="572">
        <v>63</v>
      </c>
      <c r="S6" s="705"/>
      <c r="T6" s="706"/>
      <c r="U6" s="693"/>
    </row>
    <row r="7" spans="1:21" s="15" customFormat="1" ht="19.5" customHeight="1">
      <c r="A7" s="137" t="s">
        <v>20</v>
      </c>
      <c r="B7" s="554">
        <v>298</v>
      </c>
      <c r="C7" s="544">
        <v>98</v>
      </c>
      <c r="D7" s="315">
        <f>C7/B7*100</f>
        <v>32.88590604026846</v>
      </c>
      <c r="E7" s="544">
        <v>174</v>
      </c>
      <c r="F7" s="315">
        <f>E7/B7*100</f>
        <v>58.38926174496645</v>
      </c>
      <c r="G7" s="544">
        <v>13</v>
      </c>
      <c r="H7" s="315">
        <f>G7/B7*100</f>
        <v>4.3624161073825505</v>
      </c>
      <c r="I7" s="544">
        <v>13</v>
      </c>
      <c r="J7" s="315">
        <f>I7/B7*100</f>
        <v>4.3624161073825505</v>
      </c>
      <c r="K7" s="916">
        <v>10</v>
      </c>
      <c r="L7" s="544">
        <v>5</v>
      </c>
      <c r="M7" s="544">
        <v>73</v>
      </c>
      <c r="N7" s="544">
        <v>130</v>
      </c>
      <c r="O7" s="571">
        <v>175</v>
      </c>
      <c r="P7" s="572">
        <v>99</v>
      </c>
      <c r="S7" s="705"/>
      <c r="T7" s="706"/>
      <c r="U7" s="693"/>
    </row>
    <row r="8" spans="1:21" s="15" customFormat="1" ht="19.5" customHeight="1">
      <c r="A8" s="137" t="s">
        <v>21</v>
      </c>
      <c r="B8" s="554">
        <v>289</v>
      </c>
      <c r="C8" s="544">
        <v>79</v>
      </c>
      <c r="D8" s="315">
        <f>C8/B8*100</f>
        <v>27.33564013840831</v>
      </c>
      <c r="E8" s="544">
        <v>172</v>
      </c>
      <c r="F8" s="315">
        <f>E8/B8*100</f>
        <v>59.515570934256054</v>
      </c>
      <c r="G8" s="544">
        <v>23</v>
      </c>
      <c r="H8" s="315">
        <f>G8/B8*100</f>
        <v>7.958477508650519</v>
      </c>
      <c r="I8" s="544">
        <v>15</v>
      </c>
      <c r="J8" s="315">
        <f>I8/B8*100</f>
        <v>5.190311418685121</v>
      </c>
      <c r="K8" s="916">
        <v>8</v>
      </c>
      <c r="L8" s="544">
        <v>12</v>
      </c>
      <c r="M8" s="544">
        <v>57</v>
      </c>
      <c r="N8" s="544">
        <v>82</v>
      </c>
      <c r="O8" s="571">
        <v>172</v>
      </c>
      <c r="P8" s="572">
        <v>103</v>
      </c>
      <c r="S8" s="705"/>
      <c r="T8" s="706"/>
      <c r="U8" s="693"/>
    </row>
    <row r="9" spans="1:21" s="15" customFormat="1" ht="19.5" customHeight="1">
      <c r="A9" s="137" t="s">
        <v>22</v>
      </c>
      <c r="B9" s="554">
        <v>265</v>
      </c>
      <c r="C9" s="544">
        <v>42</v>
      </c>
      <c r="D9" s="315">
        <f>C9/B9*100</f>
        <v>15.849056603773585</v>
      </c>
      <c r="E9" s="544">
        <v>169</v>
      </c>
      <c r="F9" s="315">
        <f>E9/B9*100</f>
        <v>63.77358490566037</v>
      </c>
      <c r="G9" s="544">
        <v>37</v>
      </c>
      <c r="H9" s="315">
        <f>G9/B9*100</f>
        <v>13.962264150943396</v>
      </c>
      <c r="I9" s="544">
        <v>17</v>
      </c>
      <c r="J9" s="315">
        <f>I9/B9*100</f>
        <v>6.415094339622642</v>
      </c>
      <c r="K9" s="916">
        <v>7</v>
      </c>
      <c r="L9" s="544">
        <v>19</v>
      </c>
      <c r="M9" s="544">
        <v>87</v>
      </c>
      <c r="N9" s="544">
        <v>111</v>
      </c>
      <c r="O9" s="571">
        <v>147</v>
      </c>
      <c r="P9" s="572">
        <v>99</v>
      </c>
      <c r="S9" s="705"/>
      <c r="T9" s="706"/>
      <c r="U9" s="693"/>
    </row>
    <row r="10" spans="1:21" s="15" customFormat="1" ht="19.5" customHeight="1">
      <c r="A10" s="137" t="s">
        <v>23</v>
      </c>
      <c r="B10" s="554">
        <v>356</v>
      </c>
      <c r="C10" s="544">
        <v>74</v>
      </c>
      <c r="D10" s="315">
        <f>C10/B10*100</f>
        <v>20.786516853932586</v>
      </c>
      <c r="E10" s="544">
        <v>223</v>
      </c>
      <c r="F10" s="315">
        <f>E10/B10*100</f>
        <v>62.64044943820225</v>
      </c>
      <c r="G10" s="544">
        <v>30</v>
      </c>
      <c r="H10" s="315">
        <f>G10/B10*100</f>
        <v>8.426966292134832</v>
      </c>
      <c r="I10" s="544">
        <v>29</v>
      </c>
      <c r="J10" s="315">
        <f>I10/B10*100</f>
        <v>8.146067415730338</v>
      </c>
      <c r="K10" s="916">
        <v>25</v>
      </c>
      <c r="L10" s="544">
        <v>27</v>
      </c>
      <c r="M10" s="544">
        <v>108</v>
      </c>
      <c r="N10" s="544">
        <v>55</v>
      </c>
      <c r="O10" s="571">
        <v>118</v>
      </c>
      <c r="P10" s="572">
        <v>220</v>
      </c>
      <c r="S10" s="705"/>
      <c r="T10" s="706"/>
      <c r="U10" s="693"/>
    </row>
    <row r="11" spans="1:21" s="15" customFormat="1" ht="19.5" customHeight="1">
      <c r="A11" s="137" t="s">
        <v>12</v>
      </c>
      <c r="B11" s="554">
        <v>357</v>
      </c>
      <c r="C11" s="544">
        <v>70</v>
      </c>
      <c r="D11" s="315">
        <f>C11/B11*100</f>
        <v>19.607843137254903</v>
      </c>
      <c r="E11" s="544">
        <v>211</v>
      </c>
      <c r="F11" s="315">
        <f>E11/B11*100</f>
        <v>59.103641456582636</v>
      </c>
      <c r="G11" s="544">
        <v>48</v>
      </c>
      <c r="H11" s="315">
        <f>G11/B11*100</f>
        <v>13.445378151260504</v>
      </c>
      <c r="I11" s="544">
        <v>28</v>
      </c>
      <c r="J11" s="315">
        <f>I11/B11*100</f>
        <v>7.8431372549019605</v>
      </c>
      <c r="K11" s="916">
        <v>12</v>
      </c>
      <c r="L11" s="544">
        <v>16</v>
      </c>
      <c r="M11" s="544">
        <v>60</v>
      </c>
      <c r="N11" s="544">
        <v>107</v>
      </c>
      <c r="O11" s="571">
        <v>183</v>
      </c>
      <c r="P11" s="572">
        <v>159</v>
      </c>
      <c r="S11" s="705"/>
      <c r="T11" s="706"/>
      <c r="U11" s="693"/>
    </row>
    <row r="12" spans="1:21" s="15" customFormat="1" ht="19.5" customHeight="1" thickBot="1">
      <c r="A12" s="137" t="s">
        <v>13</v>
      </c>
      <c r="B12" s="554">
        <v>435</v>
      </c>
      <c r="C12" s="544">
        <v>105</v>
      </c>
      <c r="D12" s="315">
        <f>C12/B12*100</f>
        <v>24.137931034482758</v>
      </c>
      <c r="E12" s="544">
        <v>272</v>
      </c>
      <c r="F12" s="315">
        <f>E12/B12*100</f>
        <v>62.52873563218391</v>
      </c>
      <c r="G12" s="544">
        <v>41</v>
      </c>
      <c r="H12" s="315">
        <f>G12/B12*100</f>
        <v>9.425287356321839</v>
      </c>
      <c r="I12" s="544">
        <v>17</v>
      </c>
      <c r="J12" s="315">
        <f>I12/B12*100</f>
        <v>3.9080459770114944</v>
      </c>
      <c r="K12" s="916">
        <v>15</v>
      </c>
      <c r="L12" s="544">
        <v>13</v>
      </c>
      <c r="M12" s="544">
        <v>183</v>
      </c>
      <c r="N12" s="544">
        <v>131</v>
      </c>
      <c r="O12" s="571">
        <v>276</v>
      </c>
      <c r="P12" s="572">
        <v>142</v>
      </c>
      <c r="S12" s="705"/>
      <c r="T12" s="706"/>
      <c r="U12" s="693"/>
    </row>
    <row r="13" spans="1:21" s="15" customFormat="1" ht="24" customHeight="1" thickBot="1" thickTop="1">
      <c r="A13" s="148" t="s">
        <v>14</v>
      </c>
      <c r="B13" s="303">
        <f>SUM(B5:B12)</f>
        <v>2527</v>
      </c>
      <c r="C13" s="167">
        <f>SUM(C5:C12)</f>
        <v>615</v>
      </c>
      <c r="D13" s="317">
        <f>C13/B13*100</f>
        <v>24.337158686189156</v>
      </c>
      <c r="E13" s="167">
        <f>SUM(E5:E12)</f>
        <v>1527</v>
      </c>
      <c r="F13" s="317">
        <f>E13/B13*100</f>
        <v>60.42738425009894</v>
      </c>
      <c r="G13" s="167">
        <f>SUM(G5:G12)</f>
        <v>243</v>
      </c>
      <c r="H13" s="317">
        <f>G13/B13*100</f>
        <v>9.61614562722596</v>
      </c>
      <c r="I13" s="167">
        <f>SUM(I5:I12)</f>
        <v>142</v>
      </c>
      <c r="J13" s="317">
        <f>I13/B13*100</f>
        <v>5.619311436485952</v>
      </c>
      <c r="K13" s="277">
        <f>SUM(K5:K12)</f>
        <v>86</v>
      </c>
      <c r="L13" s="167">
        <f>SUM(L5:L12)</f>
        <v>116</v>
      </c>
      <c r="M13" s="167">
        <f>SUM(M5:M12)</f>
        <v>731</v>
      </c>
      <c r="N13" s="167">
        <f>SUM(N5:N12)</f>
        <v>701</v>
      </c>
      <c r="O13" s="291">
        <f>SUM(O5:O12)</f>
        <v>1367</v>
      </c>
      <c r="P13" s="318">
        <f>SUM(P5:P12)</f>
        <v>1010</v>
      </c>
      <c r="S13" s="693"/>
      <c r="T13" s="693"/>
      <c r="U13" s="693"/>
    </row>
    <row r="14" spans="2:21" ht="13.5" thickTop="1">
      <c r="B14" s="47"/>
      <c r="C14" s="47"/>
      <c r="D14" s="118"/>
      <c r="F14" s="558"/>
      <c r="G14" s="2"/>
      <c r="H14" s="558"/>
      <c r="I14" s="22"/>
      <c r="J14" s="558"/>
      <c r="K14" s="22"/>
      <c r="S14" s="26"/>
      <c r="T14" s="26"/>
      <c r="U14" s="26"/>
    </row>
    <row r="15" spans="19:20" ht="12.75">
      <c r="S15" s="26"/>
      <c r="T15" s="26"/>
    </row>
    <row r="16" ht="12.75">
      <c r="A16" s="42"/>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92D050"/>
  </sheetPr>
  <dimension ref="A1:T19"/>
  <sheetViews>
    <sheetView zoomScaleSheetLayoutView="100" zoomScalePageLayoutView="0" workbookViewId="0" topLeftCell="A1">
      <selection activeCell="A1" sqref="A1:P1"/>
    </sheetView>
  </sheetViews>
  <sheetFormatPr defaultColWidth="9.140625" defaultRowHeight="12.75"/>
  <cols>
    <col min="1" max="1" width="10.421875" style="0" bestFit="1" customWidth="1"/>
    <col min="2" max="3" width="8.00390625" style="0" customWidth="1"/>
    <col min="4" max="4" width="6.28125" style="0" customWidth="1"/>
    <col min="5" max="5" width="8.00390625" style="0" customWidth="1"/>
    <col min="6" max="6" width="6.28125" style="0" customWidth="1"/>
    <col min="7" max="7" width="8.00390625" style="0" customWidth="1"/>
    <col min="8" max="8" width="6.28125" style="0" customWidth="1"/>
    <col min="9" max="9" width="7.7109375" style="0" customWidth="1"/>
    <col min="10" max="10" width="6.28125" style="0" customWidth="1"/>
    <col min="11" max="16" width="8.00390625" style="0" customWidth="1"/>
  </cols>
  <sheetData>
    <row r="1" spans="1:16" ht="16.5" customHeight="1">
      <c r="A1" s="973" t="s">
        <v>34</v>
      </c>
      <c r="B1" s="973"/>
      <c r="C1" s="973"/>
      <c r="D1" s="973"/>
      <c r="E1" s="973"/>
      <c r="F1" s="973"/>
      <c r="G1" s="973"/>
      <c r="H1" s="973"/>
      <c r="I1" s="973"/>
      <c r="J1" s="973"/>
      <c r="K1" s="973"/>
      <c r="L1" s="973"/>
      <c r="M1" s="973"/>
      <c r="N1" s="973"/>
      <c r="O1" s="973"/>
      <c r="P1" s="973"/>
    </row>
    <row r="2" spans="1:16" s="15" customFormat="1" ht="16.5" customHeight="1">
      <c r="A2" s="973" t="s">
        <v>123</v>
      </c>
      <c r="B2" s="973"/>
      <c r="C2" s="973"/>
      <c r="D2" s="973"/>
      <c r="E2" s="973"/>
      <c r="F2" s="973"/>
      <c r="G2" s="973"/>
      <c r="H2" s="973"/>
      <c r="I2" s="973"/>
      <c r="J2" s="973"/>
      <c r="K2" s="973"/>
      <c r="L2" s="973"/>
      <c r="M2" s="973"/>
      <c r="N2" s="973"/>
      <c r="O2" s="973"/>
      <c r="P2" s="973"/>
    </row>
    <row r="3" spans="1:16" s="15" customFormat="1" ht="16.5" customHeight="1">
      <c r="A3" s="973" t="s">
        <v>395</v>
      </c>
      <c r="B3" s="973"/>
      <c r="C3" s="973"/>
      <c r="D3" s="973"/>
      <c r="E3" s="973"/>
      <c r="F3" s="973"/>
      <c r="G3" s="973"/>
      <c r="H3" s="973"/>
      <c r="I3" s="973"/>
      <c r="J3" s="973"/>
      <c r="K3" s="973"/>
      <c r="L3" s="973"/>
      <c r="M3" s="973"/>
      <c r="N3" s="973"/>
      <c r="O3" s="973"/>
      <c r="P3" s="973"/>
    </row>
    <row r="4" spans="1:16" s="15" customFormat="1" ht="19.5" customHeight="1">
      <c r="A4" s="1047"/>
      <c r="B4" s="1047"/>
      <c r="C4" s="1047"/>
      <c r="D4" s="1047"/>
      <c r="E4" s="1047"/>
      <c r="F4" s="1047"/>
      <c r="G4" s="1047"/>
      <c r="H4" s="1047"/>
      <c r="I4" s="1047"/>
      <c r="J4" s="1047"/>
      <c r="K4" s="1047"/>
      <c r="L4" s="1047"/>
      <c r="M4" s="1047"/>
      <c r="N4" s="1047"/>
      <c r="O4" s="1047"/>
      <c r="P4" s="1047"/>
    </row>
    <row r="5" spans="1:16" s="15" customFormat="1" ht="16.5" customHeight="1">
      <c r="A5" s="973" t="s">
        <v>79</v>
      </c>
      <c r="B5" s="973"/>
      <c r="C5" s="973"/>
      <c r="D5" s="973"/>
      <c r="E5" s="973"/>
      <c r="F5" s="973"/>
      <c r="G5" s="973"/>
      <c r="H5" s="973"/>
      <c r="I5" s="973"/>
      <c r="J5" s="973"/>
      <c r="K5" s="973"/>
      <c r="L5" s="973"/>
      <c r="M5" s="973"/>
      <c r="N5" s="973"/>
      <c r="O5" s="973"/>
      <c r="P5" s="973"/>
    </row>
    <row r="6" spans="1:16" s="15" customFormat="1" ht="19.5" customHeight="1" thickBot="1">
      <c r="A6" s="1049"/>
      <c r="B6" s="1050"/>
      <c r="C6" s="1050"/>
      <c r="D6" s="1051"/>
      <c r="E6" s="1049"/>
      <c r="F6" s="1052"/>
      <c r="G6" s="1049"/>
      <c r="H6" s="1052"/>
      <c r="I6" s="1049"/>
      <c r="J6" s="1052"/>
      <c r="K6" s="1049"/>
      <c r="L6" s="1049"/>
      <c r="M6" s="1049"/>
      <c r="N6" s="1049"/>
      <c r="O6" s="1049"/>
      <c r="P6" s="1049"/>
    </row>
    <row r="7" spans="1:16" s="15" customFormat="1" ht="42" customHeight="1" thickTop="1">
      <c r="A7" s="975" t="s">
        <v>3</v>
      </c>
      <c r="B7" s="978" t="s">
        <v>80</v>
      </c>
      <c r="C7" s="981" t="s">
        <v>81</v>
      </c>
      <c r="D7" s="981"/>
      <c r="E7" s="981"/>
      <c r="F7" s="981"/>
      <c r="G7" s="981"/>
      <c r="H7" s="981"/>
      <c r="I7" s="981"/>
      <c r="J7" s="981"/>
      <c r="K7" s="981" t="s">
        <v>82</v>
      </c>
      <c r="L7" s="981"/>
      <c r="M7" s="981"/>
      <c r="N7" s="981"/>
      <c r="O7" s="981" t="s">
        <v>53</v>
      </c>
      <c r="P7" s="982"/>
    </row>
    <row r="8" spans="1:20" s="15" customFormat="1" ht="42" customHeight="1" thickBot="1">
      <c r="A8" s="977"/>
      <c r="B8" s="980"/>
      <c r="C8" s="327" t="s">
        <v>57</v>
      </c>
      <c r="D8" s="535" t="s">
        <v>44</v>
      </c>
      <c r="E8" s="327" t="s">
        <v>12</v>
      </c>
      <c r="F8" s="536" t="s">
        <v>44</v>
      </c>
      <c r="G8" s="327" t="s">
        <v>83</v>
      </c>
      <c r="H8" s="536" t="s">
        <v>44</v>
      </c>
      <c r="I8" s="327" t="s">
        <v>84</v>
      </c>
      <c r="J8" s="536" t="s">
        <v>44</v>
      </c>
      <c r="K8" s="327" t="s">
        <v>85</v>
      </c>
      <c r="L8" s="327" t="s">
        <v>86</v>
      </c>
      <c r="M8" s="327" t="s">
        <v>87</v>
      </c>
      <c r="N8" s="327" t="s">
        <v>88</v>
      </c>
      <c r="O8" s="327" t="s">
        <v>89</v>
      </c>
      <c r="P8" s="328" t="s">
        <v>90</v>
      </c>
      <c r="S8" s="758"/>
      <c r="T8" s="758"/>
    </row>
    <row r="9" spans="1:20" s="15" customFormat="1" ht="19.5" customHeight="1" thickTop="1">
      <c r="A9" s="136" t="s">
        <v>18</v>
      </c>
      <c r="B9" s="573">
        <v>4</v>
      </c>
      <c r="C9" s="553">
        <v>0</v>
      </c>
      <c r="D9" s="306">
        <f>C9/B9*100</f>
        <v>0</v>
      </c>
      <c r="E9" s="275">
        <v>2</v>
      </c>
      <c r="F9" s="306">
        <f>E9/B9*100</f>
        <v>50</v>
      </c>
      <c r="G9" s="553">
        <v>2</v>
      </c>
      <c r="H9" s="306">
        <f>G9/B9*100</f>
        <v>50</v>
      </c>
      <c r="I9" s="553">
        <v>0</v>
      </c>
      <c r="J9" s="306" t="s">
        <v>52</v>
      </c>
      <c r="K9" s="553">
        <v>0</v>
      </c>
      <c r="L9" s="553">
        <v>1</v>
      </c>
      <c r="M9" s="553">
        <v>1</v>
      </c>
      <c r="N9" s="553">
        <v>0</v>
      </c>
      <c r="O9" s="553">
        <v>1</v>
      </c>
      <c r="P9" s="620">
        <v>0</v>
      </c>
      <c r="S9" s="756"/>
      <c r="T9" s="757"/>
    </row>
    <row r="10" spans="1:20" s="15" customFormat="1" ht="19.5" customHeight="1">
      <c r="A10" s="137" t="s">
        <v>19</v>
      </c>
      <c r="B10" s="575">
        <v>1</v>
      </c>
      <c r="C10" s="555">
        <v>0</v>
      </c>
      <c r="D10" s="306" t="s">
        <v>52</v>
      </c>
      <c r="E10" s="104">
        <v>1</v>
      </c>
      <c r="F10" s="307" t="s">
        <v>52</v>
      </c>
      <c r="G10" s="555">
        <v>0</v>
      </c>
      <c r="H10" s="306" t="s">
        <v>52</v>
      </c>
      <c r="I10" s="555">
        <v>0</v>
      </c>
      <c r="J10" s="306" t="s">
        <v>52</v>
      </c>
      <c r="K10" s="555">
        <v>0</v>
      </c>
      <c r="L10" s="555">
        <v>0</v>
      </c>
      <c r="M10" s="555">
        <v>0</v>
      </c>
      <c r="N10" s="555">
        <v>0</v>
      </c>
      <c r="O10" s="555">
        <v>0</v>
      </c>
      <c r="P10" s="621">
        <v>0</v>
      </c>
      <c r="S10" s="756"/>
      <c r="T10" s="757"/>
    </row>
    <row r="11" spans="1:20" s="15" customFormat="1" ht="19.5" customHeight="1">
      <c r="A11" s="137" t="s">
        <v>20</v>
      </c>
      <c r="B11" s="575">
        <v>0</v>
      </c>
      <c r="C11" s="555">
        <v>0</v>
      </c>
      <c r="D11" s="306" t="s">
        <v>52</v>
      </c>
      <c r="E11" s="104">
        <v>0</v>
      </c>
      <c r="F11" s="307" t="s">
        <v>52</v>
      </c>
      <c r="G11" s="555">
        <v>0</v>
      </c>
      <c r="H11" s="307" t="s">
        <v>52</v>
      </c>
      <c r="I11" s="555">
        <v>0</v>
      </c>
      <c r="J11" s="306" t="s">
        <v>52</v>
      </c>
      <c r="K11" s="555">
        <v>0</v>
      </c>
      <c r="L11" s="555">
        <v>0</v>
      </c>
      <c r="M11" s="555">
        <v>0</v>
      </c>
      <c r="N11" s="555">
        <v>0</v>
      </c>
      <c r="O11" s="555">
        <v>0</v>
      </c>
      <c r="P11" s="621">
        <v>0</v>
      </c>
      <c r="S11" s="756"/>
      <c r="T11" s="757"/>
    </row>
    <row r="12" spans="1:20" s="15" customFormat="1" ht="19.5" customHeight="1">
      <c r="A12" s="137" t="s">
        <v>21</v>
      </c>
      <c r="B12" s="575">
        <v>0</v>
      </c>
      <c r="C12" s="555">
        <v>0</v>
      </c>
      <c r="D12" s="306" t="s">
        <v>52</v>
      </c>
      <c r="E12" s="104">
        <v>0</v>
      </c>
      <c r="F12" s="307" t="s">
        <v>52</v>
      </c>
      <c r="G12" s="555">
        <v>0</v>
      </c>
      <c r="H12" s="307" t="s">
        <v>52</v>
      </c>
      <c r="I12" s="555">
        <v>0</v>
      </c>
      <c r="J12" s="306" t="s">
        <v>52</v>
      </c>
      <c r="K12" s="555">
        <v>0</v>
      </c>
      <c r="L12" s="555">
        <v>0</v>
      </c>
      <c r="M12" s="555">
        <v>0</v>
      </c>
      <c r="N12" s="555">
        <v>0</v>
      </c>
      <c r="O12" s="555">
        <v>0</v>
      </c>
      <c r="P12" s="621">
        <v>0</v>
      </c>
      <c r="S12" s="756"/>
      <c r="T12" s="757"/>
    </row>
    <row r="13" spans="1:20" s="15" customFormat="1" ht="19.5" customHeight="1">
      <c r="A13" s="137" t="s">
        <v>22</v>
      </c>
      <c r="B13" s="575">
        <v>0</v>
      </c>
      <c r="C13" s="555">
        <v>0</v>
      </c>
      <c r="D13" s="306" t="s">
        <v>52</v>
      </c>
      <c r="E13" s="104">
        <v>0</v>
      </c>
      <c r="F13" s="307" t="s">
        <v>52</v>
      </c>
      <c r="G13" s="555">
        <v>0</v>
      </c>
      <c r="H13" s="307" t="s">
        <v>52</v>
      </c>
      <c r="I13" s="555">
        <v>0</v>
      </c>
      <c r="J13" s="306" t="s">
        <v>52</v>
      </c>
      <c r="K13" s="555">
        <v>0</v>
      </c>
      <c r="L13" s="555">
        <v>0</v>
      </c>
      <c r="M13" s="555">
        <v>0</v>
      </c>
      <c r="N13" s="555">
        <v>0</v>
      </c>
      <c r="O13" s="555">
        <v>0</v>
      </c>
      <c r="P13" s="621">
        <v>0</v>
      </c>
      <c r="S13" s="756"/>
      <c r="T13" s="757"/>
    </row>
    <row r="14" spans="1:16" s="15" customFormat="1" ht="19.5" customHeight="1">
      <c r="A14" s="137" t="s">
        <v>23</v>
      </c>
      <c r="B14" s="575">
        <v>0</v>
      </c>
      <c r="C14" s="555">
        <v>0</v>
      </c>
      <c r="D14" s="306" t="s">
        <v>52</v>
      </c>
      <c r="E14" s="104">
        <v>0</v>
      </c>
      <c r="F14" s="307" t="s">
        <v>52</v>
      </c>
      <c r="G14" s="555">
        <v>0</v>
      </c>
      <c r="H14" s="307" t="s">
        <v>52</v>
      </c>
      <c r="I14" s="555">
        <v>0</v>
      </c>
      <c r="J14" s="306" t="s">
        <v>52</v>
      </c>
      <c r="K14" s="555">
        <v>0</v>
      </c>
      <c r="L14" s="555">
        <v>0</v>
      </c>
      <c r="M14" s="555">
        <v>0</v>
      </c>
      <c r="N14" s="555">
        <v>0</v>
      </c>
      <c r="O14" s="555">
        <v>0</v>
      </c>
      <c r="P14" s="621">
        <v>0</v>
      </c>
    </row>
    <row r="15" spans="1:16" s="15" customFormat="1" ht="19.5" customHeight="1">
      <c r="A15" s="137" t="s">
        <v>12</v>
      </c>
      <c r="B15" s="575">
        <v>1</v>
      </c>
      <c r="C15" s="555">
        <v>0</v>
      </c>
      <c r="D15" s="306" t="s">
        <v>52</v>
      </c>
      <c r="E15" s="104">
        <v>1</v>
      </c>
      <c r="F15" s="307">
        <f>E15/B15*100</f>
        <v>100</v>
      </c>
      <c r="G15" s="555">
        <v>0</v>
      </c>
      <c r="H15" s="307" t="s">
        <v>52</v>
      </c>
      <c r="I15" s="555">
        <v>0</v>
      </c>
      <c r="J15" s="306" t="s">
        <v>52</v>
      </c>
      <c r="K15" s="555">
        <v>0</v>
      </c>
      <c r="L15" s="555">
        <v>0</v>
      </c>
      <c r="M15" s="555">
        <v>0</v>
      </c>
      <c r="N15" s="555">
        <v>0</v>
      </c>
      <c r="O15" s="555">
        <v>0</v>
      </c>
      <c r="P15" s="621">
        <v>0</v>
      </c>
    </row>
    <row r="16" spans="1:16" s="15" customFormat="1" ht="19.5" customHeight="1">
      <c r="A16" s="137" t="s">
        <v>13</v>
      </c>
      <c r="B16" s="576">
        <v>3</v>
      </c>
      <c r="C16" s="555">
        <v>0</v>
      </c>
      <c r="D16" s="306" t="s">
        <v>52</v>
      </c>
      <c r="E16" s="104">
        <v>3</v>
      </c>
      <c r="F16" s="307">
        <f>E16/B16*100</f>
        <v>100</v>
      </c>
      <c r="G16" s="555">
        <v>0</v>
      </c>
      <c r="H16" s="307" t="s">
        <v>52</v>
      </c>
      <c r="I16" s="555">
        <v>0</v>
      </c>
      <c r="J16" s="306" t="s">
        <v>52</v>
      </c>
      <c r="K16" s="555">
        <v>0</v>
      </c>
      <c r="L16" s="555">
        <v>0</v>
      </c>
      <c r="M16" s="555">
        <v>2</v>
      </c>
      <c r="N16" s="555">
        <v>0</v>
      </c>
      <c r="O16" s="555">
        <v>0</v>
      </c>
      <c r="P16" s="621">
        <v>0</v>
      </c>
    </row>
    <row r="17" spans="1:16" s="15" customFormat="1" ht="19.5" customHeight="1" thickBot="1">
      <c r="A17" s="289" t="s">
        <v>182</v>
      </c>
      <c r="B17" s="577">
        <v>0</v>
      </c>
      <c r="C17" s="557">
        <v>0</v>
      </c>
      <c r="D17" s="306" t="s">
        <v>52</v>
      </c>
      <c r="E17" s="276">
        <v>0</v>
      </c>
      <c r="F17" s="307" t="s">
        <v>273</v>
      </c>
      <c r="G17" s="557">
        <v>0</v>
      </c>
      <c r="H17" s="307" t="s">
        <v>52</v>
      </c>
      <c r="I17" s="557">
        <v>0</v>
      </c>
      <c r="J17" s="306" t="s">
        <v>52</v>
      </c>
      <c r="K17" s="332">
        <v>0</v>
      </c>
      <c r="L17" s="332">
        <v>0</v>
      </c>
      <c r="M17" s="332">
        <v>0</v>
      </c>
      <c r="N17" s="332">
        <v>0</v>
      </c>
      <c r="O17" s="332">
        <v>0</v>
      </c>
      <c r="P17" s="328">
        <v>0</v>
      </c>
    </row>
    <row r="18" spans="1:16" s="15" customFormat="1" ht="24" customHeight="1" thickBot="1" thickTop="1">
      <c r="A18" s="148" t="s">
        <v>14</v>
      </c>
      <c r="B18" s="320">
        <f>SUM(B9:B17)</f>
        <v>9</v>
      </c>
      <c r="C18" s="277">
        <f>SUM(C9:C17)</f>
        <v>0</v>
      </c>
      <c r="D18" s="151">
        <f>C18/B18%</f>
        <v>0</v>
      </c>
      <c r="E18" s="277">
        <f>SUM(E9:E17)</f>
        <v>7</v>
      </c>
      <c r="F18" s="550">
        <f>E18/B18*100</f>
        <v>77.77777777777779</v>
      </c>
      <c r="G18" s="277">
        <f>SUM(G9:G17)</f>
        <v>2</v>
      </c>
      <c r="H18" s="550">
        <f>G18/B18*100</f>
        <v>22.22222222222222</v>
      </c>
      <c r="I18" s="277">
        <f>SUM(I9:I17)</f>
        <v>0</v>
      </c>
      <c r="J18" s="550" t="s">
        <v>52</v>
      </c>
      <c r="K18" s="277">
        <f aca="true" t="shared" si="0" ref="K18:P18">SUM(K9:K17)</f>
        <v>0</v>
      </c>
      <c r="L18" s="277">
        <f t="shared" si="0"/>
        <v>1</v>
      </c>
      <c r="M18" s="277">
        <f t="shared" si="0"/>
        <v>3</v>
      </c>
      <c r="N18" s="277">
        <v>0</v>
      </c>
      <c r="O18" s="277">
        <f t="shared" si="0"/>
        <v>1</v>
      </c>
      <c r="P18" s="274">
        <f t="shared" si="0"/>
        <v>0</v>
      </c>
    </row>
    <row r="19" spans="1:16" s="15" customFormat="1" ht="24" customHeight="1" thickTop="1">
      <c r="A19" s="9"/>
      <c r="B19" s="52"/>
      <c r="C19" s="52"/>
      <c r="D19" s="53"/>
      <c r="E19" s="52"/>
      <c r="F19" s="53"/>
      <c r="G19" s="52"/>
      <c r="H19" s="53"/>
      <c r="I19" s="10"/>
      <c r="J19" s="53"/>
      <c r="K19" s="10"/>
      <c r="L19" s="10"/>
      <c r="M19" s="52"/>
      <c r="N19" s="10"/>
      <c r="O19" s="54"/>
      <c r="P19" s="55"/>
    </row>
  </sheetData>
  <sheetProtection/>
  <mergeCells count="11">
    <mergeCell ref="A5:P5"/>
    <mergeCell ref="A7:A8"/>
    <mergeCell ref="B7:B8"/>
    <mergeCell ref="C7:J7"/>
    <mergeCell ref="K7:N7"/>
    <mergeCell ref="A1:P1"/>
    <mergeCell ref="O7:P7"/>
    <mergeCell ref="A2:P2"/>
    <mergeCell ref="A3:P3"/>
    <mergeCell ref="A4:P4"/>
    <mergeCell ref="A6:P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rgb="FF92D050"/>
  </sheetPr>
  <dimension ref="A1:Q16"/>
  <sheetViews>
    <sheetView zoomScaleSheetLayoutView="100" zoomScalePageLayoutView="0" workbookViewId="0" topLeftCell="A1">
      <selection activeCell="A1" sqref="A1:P1"/>
    </sheetView>
  </sheetViews>
  <sheetFormatPr defaultColWidth="9.140625" defaultRowHeight="12.75"/>
  <cols>
    <col min="1" max="1" width="10.14062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s="15" customFormat="1" ht="16.5" customHeight="1">
      <c r="A1" s="973" t="s">
        <v>91</v>
      </c>
      <c r="B1" s="973"/>
      <c r="C1" s="973"/>
      <c r="D1" s="973"/>
      <c r="E1" s="973"/>
      <c r="F1" s="973"/>
      <c r="G1" s="973"/>
      <c r="H1" s="973"/>
      <c r="I1" s="973"/>
      <c r="J1" s="973"/>
      <c r="K1" s="973"/>
      <c r="L1" s="973"/>
      <c r="M1" s="973"/>
      <c r="N1" s="973"/>
      <c r="O1" s="973"/>
      <c r="P1" s="973"/>
    </row>
    <row r="2" spans="1:16" s="15" customFormat="1" ht="19.5" customHeight="1" thickBot="1">
      <c r="A2" s="1049"/>
      <c r="B2" s="1049"/>
      <c r="C2" s="1049"/>
      <c r="D2" s="1049"/>
      <c r="E2" s="1049"/>
      <c r="F2" s="1049"/>
      <c r="G2" s="1049"/>
      <c r="H2" s="1049"/>
      <c r="I2" s="1049"/>
      <c r="J2" s="1049"/>
      <c r="K2" s="1049"/>
      <c r="L2" s="1049"/>
      <c r="M2" s="1049"/>
      <c r="N2" s="1049"/>
      <c r="O2" s="1049"/>
      <c r="P2" s="1049"/>
    </row>
    <row r="3" spans="1:16" s="15" customFormat="1" ht="42" customHeight="1" thickTop="1">
      <c r="A3" s="975" t="s">
        <v>3</v>
      </c>
      <c r="B3" s="978" t="s">
        <v>80</v>
      </c>
      <c r="C3" s="981" t="s">
        <v>81</v>
      </c>
      <c r="D3" s="981"/>
      <c r="E3" s="981"/>
      <c r="F3" s="981"/>
      <c r="G3" s="981"/>
      <c r="H3" s="981"/>
      <c r="I3" s="981"/>
      <c r="J3" s="981"/>
      <c r="K3" s="981" t="s">
        <v>82</v>
      </c>
      <c r="L3" s="981"/>
      <c r="M3" s="981"/>
      <c r="N3" s="981"/>
      <c r="O3" s="981" t="s">
        <v>53</v>
      </c>
      <c r="P3" s="982"/>
    </row>
    <row r="4" spans="1:16" s="15" customFormat="1" ht="42" customHeight="1" thickBot="1">
      <c r="A4" s="977"/>
      <c r="B4" s="980"/>
      <c r="C4" s="327" t="s">
        <v>57</v>
      </c>
      <c r="D4" s="327" t="s">
        <v>44</v>
      </c>
      <c r="E4" s="327" t="s">
        <v>12</v>
      </c>
      <c r="F4" s="327" t="s">
        <v>44</v>
      </c>
      <c r="G4" s="327" t="s">
        <v>83</v>
      </c>
      <c r="H4" s="327" t="s">
        <v>44</v>
      </c>
      <c r="I4" s="327" t="s">
        <v>84</v>
      </c>
      <c r="J4" s="327" t="s">
        <v>44</v>
      </c>
      <c r="K4" s="327" t="s">
        <v>85</v>
      </c>
      <c r="L4" s="327" t="s">
        <v>86</v>
      </c>
      <c r="M4" s="327" t="s">
        <v>92</v>
      </c>
      <c r="N4" s="327" t="s">
        <v>88</v>
      </c>
      <c r="O4" s="327" t="s">
        <v>177</v>
      </c>
      <c r="P4" s="328" t="s">
        <v>93</v>
      </c>
    </row>
    <row r="5" spans="1:16" s="15" customFormat="1" ht="19.5" customHeight="1" thickTop="1">
      <c r="A5" s="136" t="s">
        <v>18</v>
      </c>
      <c r="B5" s="329">
        <v>3</v>
      </c>
      <c r="C5" s="324">
        <v>1</v>
      </c>
      <c r="D5" s="321">
        <f>C5/B5*100</f>
        <v>33.33333333333333</v>
      </c>
      <c r="E5" s="324">
        <v>1</v>
      </c>
      <c r="F5" s="325">
        <f>E5/B5*100</f>
        <v>33.33333333333333</v>
      </c>
      <c r="G5" s="324">
        <v>0</v>
      </c>
      <c r="H5" s="325" t="s">
        <v>273</v>
      </c>
      <c r="I5" s="324">
        <v>0</v>
      </c>
      <c r="J5" s="325" t="s">
        <v>52</v>
      </c>
      <c r="K5" s="324">
        <v>1</v>
      </c>
      <c r="L5" s="324">
        <v>0</v>
      </c>
      <c r="M5" s="324">
        <v>0</v>
      </c>
      <c r="N5" s="324">
        <v>0</v>
      </c>
      <c r="O5" s="324">
        <v>0</v>
      </c>
      <c r="P5" s="574">
        <v>3</v>
      </c>
    </row>
    <row r="6" spans="1:16" s="15" customFormat="1" ht="19.5" customHeight="1">
      <c r="A6" s="137" t="s">
        <v>19</v>
      </c>
      <c r="B6" s="330">
        <v>1</v>
      </c>
      <c r="C6" s="322">
        <v>0</v>
      </c>
      <c r="D6" s="321">
        <f>C6/B6*100</f>
        <v>0</v>
      </c>
      <c r="E6" s="322">
        <v>1</v>
      </c>
      <c r="F6" s="325">
        <f>E6/B6*100</f>
        <v>100</v>
      </c>
      <c r="G6" s="322">
        <v>0</v>
      </c>
      <c r="H6" s="325" t="s">
        <v>273</v>
      </c>
      <c r="I6" s="322">
        <v>0</v>
      </c>
      <c r="J6" s="325" t="s">
        <v>52</v>
      </c>
      <c r="K6" s="322">
        <v>0</v>
      </c>
      <c r="L6" s="322">
        <v>0</v>
      </c>
      <c r="M6" s="322">
        <v>1</v>
      </c>
      <c r="N6" s="322">
        <v>0</v>
      </c>
      <c r="O6" s="322">
        <v>0</v>
      </c>
      <c r="P6" s="323">
        <v>1</v>
      </c>
    </row>
    <row r="7" spans="1:16" s="15" customFormat="1" ht="19.5" customHeight="1">
      <c r="A7" s="137" t="s">
        <v>20</v>
      </c>
      <c r="B7" s="330">
        <v>1</v>
      </c>
      <c r="C7" s="322">
        <v>0</v>
      </c>
      <c r="D7" s="321" t="s">
        <v>52</v>
      </c>
      <c r="E7" s="322">
        <v>1</v>
      </c>
      <c r="F7" s="325">
        <f>E7/B7*100</f>
        <v>100</v>
      </c>
      <c r="G7" s="322">
        <v>0</v>
      </c>
      <c r="H7" s="325" t="s">
        <v>273</v>
      </c>
      <c r="I7" s="322">
        <v>0</v>
      </c>
      <c r="J7" s="325" t="s">
        <v>52</v>
      </c>
      <c r="K7" s="322">
        <v>0</v>
      </c>
      <c r="L7" s="322">
        <v>0</v>
      </c>
      <c r="M7" s="322">
        <v>0</v>
      </c>
      <c r="N7" s="322">
        <v>0</v>
      </c>
      <c r="O7" s="322">
        <v>1</v>
      </c>
      <c r="P7" s="323">
        <v>0</v>
      </c>
    </row>
    <row r="8" spans="1:16" s="15" customFormat="1" ht="19.5" customHeight="1">
      <c r="A8" s="137" t="s">
        <v>21</v>
      </c>
      <c r="B8" s="330">
        <v>0</v>
      </c>
      <c r="C8" s="322">
        <v>0</v>
      </c>
      <c r="D8" s="321" t="s">
        <v>52</v>
      </c>
      <c r="E8" s="322">
        <v>0</v>
      </c>
      <c r="F8" s="321" t="s">
        <v>52</v>
      </c>
      <c r="G8" s="322">
        <v>0</v>
      </c>
      <c r="H8" s="321" t="s">
        <v>52</v>
      </c>
      <c r="I8" s="322">
        <v>0</v>
      </c>
      <c r="J8" s="325" t="s">
        <v>52</v>
      </c>
      <c r="K8" s="322">
        <v>0</v>
      </c>
      <c r="L8" s="322">
        <v>0</v>
      </c>
      <c r="M8" s="322">
        <v>0</v>
      </c>
      <c r="N8" s="322">
        <v>0</v>
      </c>
      <c r="O8" s="322">
        <v>0</v>
      </c>
      <c r="P8" s="323">
        <v>0</v>
      </c>
    </row>
    <row r="9" spans="1:16" s="15" customFormat="1" ht="19.5" customHeight="1">
      <c r="A9" s="137" t="s">
        <v>22</v>
      </c>
      <c r="B9" s="330">
        <v>0</v>
      </c>
      <c r="C9" s="322">
        <v>0</v>
      </c>
      <c r="D9" s="321" t="s">
        <v>52</v>
      </c>
      <c r="E9" s="322">
        <v>0</v>
      </c>
      <c r="F9" s="321" t="s">
        <v>52</v>
      </c>
      <c r="G9" s="322">
        <v>0</v>
      </c>
      <c r="H9" s="321" t="s">
        <v>273</v>
      </c>
      <c r="I9" s="322">
        <v>0</v>
      </c>
      <c r="J9" s="325" t="s">
        <v>52</v>
      </c>
      <c r="K9" s="322">
        <v>0</v>
      </c>
      <c r="L9" s="322">
        <v>0</v>
      </c>
      <c r="M9" s="322">
        <v>0</v>
      </c>
      <c r="N9" s="322">
        <v>0</v>
      </c>
      <c r="O9" s="322">
        <v>0</v>
      </c>
      <c r="P9" s="323">
        <v>0</v>
      </c>
    </row>
    <row r="10" spans="1:16" s="15" customFormat="1" ht="19.5" customHeight="1">
      <c r="A10" s="137" t="s">
        <v>23</v>
      </c>
      <c r="B10" s="330">
        <v>0</v>
      </c>
      <c r="C10" s="322">
        <v>0</v>
      </c>
      <c r="D10" s="321" t="s">
        <v>52</v>
      </c>
      <c r="E10" s="322">
        <v>0</v>
      </c>
      <c r="F10" s="321" t="s">
        <v>52</v>
      </c>
      <c r="G10" s="322">
        <v>0</v>
      </c>
      <c r="H10" s="321" t="s">
        <v>52</v>
      </c>
      <c r="I10" s="322">
        <v>0</v>
      </c>
      <c r="J10" s="325" t="s">
        <v>52</v>
      </c>
      <c r="K10" s="322">
        <v>0</v>
      </c>
      <c r="L10" s="322">
        <v>0</v>
      </c>
      <c r="M10" s="322">
        <v>0</v>
      </c>
      <c r="N10" s="322">
        <v>0</v>
      </c>
      <c r="O10" s="322">
        <v>0</v>
      </c>
      <c r="P10" s="323">
        <v>0</v>
      </c>
    </row>
    <row r="11" spans="1:16" s="15" customFormat="1" ht="19.5" customHeight="1">
      <c r="A11" s="137" t="s">
        <v>12</v>
      </c>
      <c r="B11" s="330">
        <v>2</v>
      </c>
      <c r="C11" s="322">
        <v>0</v>
      </c>
      <c r="D11" s="321">
        <f>C11/B11*100</f>
        <v>0</v>
      </c>
      <c r="E11" s="322">
        <v>0</v>
      </c>
      <c r="F11" s="321" t="s">
        <v>52</v>
      </c>
      <c r="G11" s="322">
        <v>2</v>
      </c>
      <c r="H11" s="321">
        <f>G11/B11*100</f>
        <v>100</v>
      </c>
      <c r="I11" s="322">
        <v>0</v>
      </c>
      <c r="J11" s="325" t="s">
        <v>52</v>
      </c>
      <c r="K11" s="322">
        <v>0</v>
      </c>
      <c r="L11" s="322">
        <v>0</v>
      </c>
      <c r="M11" s="322">
        <v>0</v>
      </c>
      <c r="N11" s="322">
        <v>0</v>
      </c>
      <c r="O11" s="322">
        <v>0</v>
      </c>
      <c r="P11" s="323">
        <v>0</v>
      </c>
    </row>
    <row r="12" spans="1:16" s="15" customFormat="1" ht="19.5" customHeight="1">
      <c r="A12" s="137" t="s">
        <v>13</v>
      </c>
      <c r="B12" s="330">
        <v>1</v>
      </c>
      <c r="C12" s="322">
        <v>0</v>
      </c>
      <c r="D12" s="321">
        <f>C12/B12*100</f>
        <v>0</v>
      </c>
      <c r="E12" s="322">
        <v>1</v>
      </c>
      <c r="F12" s="321">
        <f>E12/B12*100</f>
        <v>100</v>
      </c>
      <c r="G12" s="322">
        <v>0</v>
      </c>
      <c r="H12" s="321" t="s">
        <v>273</v>
      </c>
      <c r="I12" s="322">
        <v>0</v>
      </c>
      <c r="J12" s="321" t="s">
        <v>52</v>
      </c>
      <c r="K12" s="322">
        <v>0</v>
      </c>
      <c r="L12" s="322">
        <v>0</v>
      </c>
      <c r="M12" s="322">
        <v>0</v>
      </c>
      <c r="N12" s="322">
        <v>0</v>
      </c>
      <c r="O12" s="322">
        <v>0</v>
      </c>
      <c r="P12" s="323">
        <v>0</v>
      </c>
    </row>
    <row r="13" spans="1:16" s="15" customFormat="1" ht="19.5" customHeight="1" thickBot="1">
      <c r="A13" s="832" t="s">
        <v>182</v>
      </c>
      <c r="B13" s="833">
        <v>0</v>
      </c>
      <c r="C13" s="828">
        <v>0</v>
      </c>
      <c r="D13" s="306" t="s">
        <v>52</v>
      </c>
      <c r="E13" s="834">
        <v>0</v>
      </c>
      <c r="F13" s="306" t="s">
        <v>273</v>
      </c>
      <c r="G13" s="828">
        <v>0</v>
      </c>
      <c r="H13" s="306" t="s">
        <v>52</v>
      </c>
      <c r="I13" s="828">
        <v>0</v>
      </c>
      <c r="J13" s="306" t="s">
        <v>52</v>
      </c>
      <c r="K13" s="830">
        <v>0</v>
      </c>
      <c r="L13" s="830">
        <v>0</v>
      </c>
      <c r="M13" s="830">
        <v>0</v>
      </c>
      <c r="N13" s="830">
        <v>0</v>
      </c>
      <c r="O13" s="830">
        <v>0</v>
      </c>
      <c r="P13" s="831">
        <v>0</v>
      </c>
    </row>
    <row r="14" spans="1:17" s="15" customFormat="1" ht="24" customHeight="1" thickBot="1" thickTop="1">
      <c r="A14" s="148" t="s">
        <v>14</v>
      </c>
      <c r="B14" s="335">
        <f>SUM(B5:B12)</f>
        <v>8</v>
      </c>
      <c r="C14" s="319">
        <f>SUM(C5:C13)</f>
        <v>1</v>
      </c>
      <c r="D14" s="336">
        <f>C14/B14*100</f>
        <v>12.5</v>
      </c>
      <c r="E14" s="319">
        <f>SUM(E5:E13)</f>
        <v>4</v>
      </c>
      <c r="F14" s="336">
        <f>E14/B14*100</f>
        <v>50</v>
      </c>
      <c r="G14" s="319">
        <f>SUM(G5:G13)</f>
        <v>2</v>
      </c>
      <c r="H14" s="336">
        <f>G14/B14*100</f>
        <v>25</v>
      </c>
      <c r="I14" s="319">
        <f>SUM(I5:I13)</f>
        <v>0</v>
      </c>
      <c r="J14" s="623" t="s">
        <v>52</v>
      </c>
      <c r="K14" s="319">
        <f aca="true" t="shared" si="0" ref="K14:P14">SUM(K5:K13)</f>
        <v>1</v>
      </c>
      <c r="L14" s="319">
        <f t="shared" si="0"/>
        <v>0</v>
      </c>
      <c r="M14" s="319">
        <f t="shared" si="0"/>
        <v>1</v>
      </c>
      <c r="N14" s="319">
        <f t="shared" si="0"/>
        <v>0</v>
      </c>
      <c r="O14" s="319">
        <f t="shared" si="0"/>
        <v>1</v>
      </c>
      <c r="P14" s="337">
        <f t="shared" si="0"/>
        <v>4</v>
      </c>
      <c r="Q14" s="16"/>
    </row>
    <row r="15" spans="2:10" ht="13.5" thickTop="1">
      <c r="B15" s="47"/>
      <c r="C15" s="47"/>
      <c r="D15" s="117"/>
      <c r="E15" s="2"/>
      <c r="F15" s="558"/>
      <c r="G15" s="2"/>
      <c r="H15" s="558"/>
      <c r="I15" s="2"/>
      <c r="J15" s="558"/>
    </row>
    <row r="16" ht="12.75">
      <c r="A16" s="43"/>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rgb="FF92D050"/>
  </sheetPr>
  <dimension ref="A1:P16"/>
  <sheetViews>
    <sheetView zoomScaleSheetLayoutView="100" zoomScalePageLayoutView="0" workbookViewId="0" topLeftCell="A1">
      <selection activeCell="A1" sqref="A1:P1"/>
    </sheetView>
  </sheetViews>
  <sheetFormatPr defaultColWidth="9.140625" defaultRowHeight="12.75"/>
  <cols>
    <col min="1" max="1" width="10.5742187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5" width="8.140625" style="0" customWidth="1"/>
    <col min="16" max="16" width="10.28125" style="0" customWidth="1"/>
  </cols>
  <sheetData>
    <row r="1" spans="1:16" s="15" customFormat="1" ht="16.5" customHeight="1">
      <c r="A1" s="973" t="s">
        <v>94</v>
      </c>
      <c r="B1" s="973"/>
      <c r="C1" s="973"/>
      <c r="D1" s="973"/>
      <c r="E1" s="973"/>
      <c r="F1" s="973"/>
      <c r="G1" s="973"/>
      <c r="H1" s="973"/>
      <c r="I1" s="973"/>
      <c r="J1" s="973"/>
      <c r="K1" s="973"/>
      <c r="L1" s="973"/>
      <c r="M1" s="973"/>
      <c r="N1" s="973"/>
      <c r="O1" s="973"/>
      <c r="P1" s="973"/>
    </row>
    <row r="2" spans="1:16" s="15" customFormat="1" ht="19.5" customHeight="1" thickBot="1">
      <c r="A2" s="1049"/>
      <c r="B2" s="1049"/>
      <c r="C2" s="1049"/>
      <c r="D2" s="1049"/>
      <c r="E2" s="1049"/>
      <c r="F2" s="1049"/>
      <c r="G2" s="1049"/>
      <c r="H2" s="1049"/>
      <c r="I2" s="1049"/>
      <c r="J2" s="1049"/>
      <c r="K2" s="1049"/>
      <c r="L2" s="1049"/>
      <c r="M2" s="1049"/>
      <c r="N2" s="1049"/>
      <c r="O2" s="1049"/>
      <c r="P2" s="1049"/>
    </row>
    <row r="3" spans="1:16" s="15" customFormat="1" ht="42" customHeight="1" thickTop="1">
      <c r="A3" s="975" t="s">
        <v>3</v>
      </c>
      <c r="B3" s="978" t="s">
        <v>80</v>
      </c>
      <c r="C3" s="981" t="s">
        <v>81</v>
      </c>
      <c r="D3" s="981"/>
      <c r="E3" s="981"/>
      <c r="F3" s="981"/>
      <c r="G3" s="981"/>
      <c r="H3" s="981"/>
      <c r="I3" s="981"/>
      <c r="J3" s="981"/>
      <c r="K3" s="981" t="s">
        <v>82</v>
      </c>
      <c r="L3" s="981"/>
      <c r="M3" s="981"/>
      <c r="N3" s="981"/>
      <c r="O3" s="981" t="s">
        <v>53</v>
      </c>
      <c r="P3" s="982"/>
    </row>
    <row r="4" spans="1:16" s="15" customFormat="1" ht="42" customHeight="1" thickBot="1">
      <c r="A4" s="977"/>
      <c r="B4" s="980"/>
      <c r="C4" s="327" t="s">
        <v>57</v>
      </c>
      <c r="D4" s="332" t="s">
        <v>44</v>
      </c>
      <c r="E4" s="332" t="s">
        <v>12</v>
      </c>
      <c r="F4" s="332" t="s">
        <v>44</v>
      </c>
      <c r="G4" s="332" t="s">
        <v>83</v>
      </c>
      <c r="H4" s="332" t="s">
        <v>44</v>
      </c>
      <c r="I4" s="332" t="s">
        <v>84</v>
      </c>
      <c r="J4" s="332" t="s">
        <v>44</v>
      </c>
      <c r="K4" s="332" t="s">
        <v>85</v>
      </c>
      <c r="L4" s="327" t="s">
        <v>86</v>
      </c>
      <c r="M4" s="327" t="s">
        <v>87</v>
      </c>
      <c r="N4" s="327" t="s">
        <v>88</v>
      </c>
      <c r="O4" s="327" t="s">
        <v>95</v>
      </c>
      <c r="P4" s="328" t="s">
        <v>96</v>
      </c>
    </row>
    <row r="5" spans="1:16" s="15" customFormat="1" ht="19.5" customHeight="1" thickTop="1">
      <c r="A5" s="136" t="s">
        <v>18</v>
      </c>
      <c r="B5" s="329">
        <v>3</v>
      </c>
      <c r="C5" s="324">
        <v>3</v>
      </c>
      <c r="D5" s="581">
        <f>C5/B5*100</f>
        <v>100</v>
      </c>
      <c r="E5" s="622">
        <v>0</v>
      </c>
      <c r="F5" s="661" t="s">
        <v>273</v>
      </c>
      <c r="G5" s="622">
        <v>0</v>
      </c>
      <c r="H5" s="581" t="s">
        <v>52</v>
      </c>
      <c r="I5" s="622">
        <v>0</v>
      </c>
      <c r="J5" s="581" t="s">
        <v>52</v>
      </c>
      <c r="K5" s="622">
        <v>0</v>
      </c>
      <c r="L5" s="324">
        <v>0</v>
      </c>
      <c r="M5" s="324">
        <v>1</v>
      </c>
      <c r="N5" s="324">
        <v>0</v>
      </c>
      <c r="O5" s="324">
        <v>2</v>
      </c>
      <c r="P5" s="574">
        <v>1</v>
      </c>
    </row>
    <row r="6" spans="1:16" s="15" customFormat="1" ht="19.5" customHeight="1">
      <c r="A6" s="137" t="s">
        <v>19</v>
      </c>
      <c r="B6" s="330">
        <v>0</v>
      </c>
      <c r="C6" s="322">
        <v>0</v>
      </c>
      <c r="D6" s="321"/>
      <c r="E6" s="322">
        <v>0</v>
      </c>
      <c r="F6" s="321" t="s">
        <v>396</v>
      </c>
      <c r="G6" s="322">
        <v>0</v>
      </c>
      <c r="H6" s="321" t="s">
        <v>52</v>
      </c>
      <c r="I6" s="322">
        <v>0</v>
      </c>
      <c r="J6" s="321" t="s">
        <v>52</v>
      </c>
      <c r="K6" s="322">
        <v>0</v>
      </c>
      <c r="L6" s="322">
        <v>0</v>
      </c>
      <c r="M6" s="322">
        <v>0</v>
      </c>
      <c r="N6" s="322">
        <v>0</v>
      </c>
      <c r="O6" s="322">
        <v>0</v>
      </c>
      <c r="P6" s="323">
        <v>0</v>
      </c>
    </row>
    <row r="7" spans="1:16" s="15" customFormat="1" ht="19.5" customHeight="1">
      <c r="A7" s="137" t="s">
        <v>20</v>
      </c>
      <c r="B7" s="330">
        <v>1</v>
      </c>
      <c r="C7" s="322">
        <v>1</v>
      </c>
      <c r="D7" s="321">
        <v>100</v>
      </c>
      <c r="E7" s="322">
        <v>0</v>
      </c>
      <c r="F7" s="321" t="s">
        <v>273</v>
      </c>
      <c r="G7" s="322">
        <v>0</v>
      </c>
      <c r="H7" s="321" t="s">
        <v>52</v>
      </c>
      <c r="I7" s="322">
        <v>0</v>
      </c>
      <c r="J7" s="321" t="s">
        <v>52</v>
      </c>
      <c r="K7" s="322">
        <v>0</v>
      </c>
      <c r="L7" s="322">
        <v>0</v>
      </c>
      <c r="M7" s="322">
        <v>0</v>
      </c>
      <c r="N7" s="322">
        <v>0</v>
      </c>
      <c r="O7" s="322">
        <v>1</v>
      </c>
      <c r="P7" s="323">
        <v>0</v>
      </c>
    </row>
    <row r="8" spans="1:16" s="15" customFormat="1" ht="19.5" customHeight="1">
      <c r="A8" s="137" t="s">
        <v>21</v>
      </c>
      <c r="B8" s="330">
        <v>0</v>
      </c>
      <c r="C8" s="322">
        <v>0</v>
      </c>
      <c r="D8" s="321" t="s">
        <v>52</v>
      </c>
      <c r="E8" s="322">
        <v>0</v>
      </c>
      <c r="F8" s="321" t="s">
        <v>52</v>
      </c>
      <c r="G8" s="322">
        <v>0</v>
      </c>
      <c r="H8" s="321" t="s">
        <v>52</v>
      </c>
      <c r="I8" s="322">
        <v>0</v>
      </c>
      <c r="J8" s="321" t="s">
        <v>52</v>
      </c>
      <c r="K8" s="322">
        <v>0</v>
      </c>
      <c r="L8" s="322">
        <v>0</v>
      </c>
      <c r="M8" s="322">
        <v>0</v>
      </c>
      <c r="N8" s="322">
        <v>0</v>
      </c>
      <c r="O8" s="322">
        <v>0</v>
      </c>
      <c r="P8" s="323">
        <v>0</v>
      </c>
    </row>
    <row r="9" spans="1:16" s="15" customFormat="1" ht="19.5" customHeight="1">
      <c r="A9" s="137" t="s">
        <v>22</v>
      </c>
      <c r="B9" s="330">
        <v>0</v>
      </c>
      <c r="C9" s="322">
        <v>0</v>
      </c>
      <c r="D9" s="321" t="s">
        <v>52</v>
      </c>
      <c r="E9" s="322">
        <v>0</v>
      </c>
      <c r="F9" s="321" t="s">
        <v>273</v>
      </c>
      <c r="G9" s="322">
        <v>0</v>
      </c>
      <c r="H9" s="321" t="s">
        <v>52</v>
      </c>
      <c r="I9" s="322">
        <v>0</v>
      </c>
      <c r="J9" s="321" t="s">
        <v>52</v>
      </c>
      <c r="K9" s="322">
        <v>0</v>
      </c>
      <c r="L9" s="322">
        <v>0</v>
      </c>
      <c r="M9" s="322">
        <v>0</v>
      </c>
      <c r="N9" s="322">
        <v>0</v>
      </c>
      <c r="O9" s="322">
        <v>0</v>
      </c>
      <c r="P9" s="323">
        <v>0</v>
      </c>
    </row>
    <row r="10" spans="1:16" s="15" customFormat="1" ht="19.5" customHeight="1">
      <c r="A10" s="137" t="s">
        <v>23</v>
      </c>
      <c r="B10" s="330">
        <v>0</v>
      </c>
      <c r="C10" s="322">
        <v>0</v>
      </c>
      <c r="D10" s="321" t="s">
        <v>52</v>
      </c>
      <c r="E10" s="322">
        <v>0</v>
      </c>
      <c r="F10" s="321" t="s">
        <v>52</v>
      </c>
      <c r="G10" s="322">
        <v>0</v>
      </c>
      <c r="H10" s="321" t="s">
        <v>52</v>
      </c>
      <c r="I10" s="322">
        <v>0</v>
      </c>
      <c r="J10" s="321" t="s">
        <v>52</v>
      </c>
      <c r="K10" s="322">
        <v>0</v>
      </c>
      <c r="L10" s="322">
        <v>0</v>
      </c>
      <c r="M10" s="322">
        <v>0</v>
      </c>
      <c r="N10" s="322">
        <v>0</v>
      </c>
      <c r="O10" s="322">
        <v>0</v>
      </c>
      <c r="P10" s="323">
        <v>0</v>
      </c>
    </row>
    <row r="11" spans="1:16" s="15" customFormat="1" ht="19.5" customHeight="1">
      <c r="A11" s="137" t="s">
        <v>12</v>
      </c>
      <c r="B11" s="330">
        <v>1</v>
      </c>
      <c r="C11" s="322">
        <v>1</v>
      </c>
      <c r="D11" s="321">
        <v>100</v>
      </c>
      <c r="E11" s="322">
        <v>0</v>
      </c>
      <c r="F11" s="321" t="s">
        <v>273</v>
      </c>
      <c r="G11" s="322">
        <v>0</v>
      </c>
      <c r="H11" s="321" t="s">
        <v>52</v>
      </c>
      <c r="I11" s="322">
        <v>0</v>
      </c>
      <c r="J11" s="321" t="s">
        <v>52</v>
      </c>
      <c r="K11" s="322">
        <v>0</v>
      </c>
      <c r="L11" s="322">
        <v>0</v>
      </c>
      <c r="M11" s="322">
        <v>0</v>
      </c>
      <c r="N11" s="322">
        <v>0</v>
      </c>
      <c r="O11" s="322">
        <v>0</v>
      </c>
      <c r="P11" s="323">
        <v>0</v>
      </c>
    </row>
    <row r="12" spans="1:16" s="15" customFormat="1" ht="19.5" customHeight="1">
      <c r="A12" s="143" t="s">
        <v>13</v>
      </c>
      <c r="B12" s="331">
        <v>0</v>
      </c>
      <c r="C12" s="332">
        <v>0</v>
      </c>
      <c r="D12" s="333" t="s">
        <v>273</v>
      </c>
      <c r="E12" s="332">
        <v>0</v>
      </c>
      <c r="F12" s="333" t="s">
        <v>273</v>
      </c>
      <c r="G12" s="332">
        <v>0</v>
      </c>
      <c r="H12" s="333" t="s">
        <v>52</v>
      </c>
      <c r="I12" s="332">
        <v>0</v>
      </c>
      <c r="J12" s="333" t="s">
        <v>52</v>
      </c>
      <c r="K12" s="332">
        <v>0</v>
      </c>
      <c r="L12" s="332">
        <v>0</v>
      </c>
      <c r="M12" s="332">
        <v>0</v>
      </c>
      <c r="N12" s="332">
        <v>0</v>
      </c>
      <c r="O12" s="332">
        <v>0</v>
      </c>
      <c r="P12" s="334">
        <v>0</v>
      </c>
    </row>
    <row r="13" spans="1:16" s="15" customFormat="1" ht="19.5" customHeight="1" thickBot="1">
      <c r="A13" s="288" t="s">
        <v>182</v>
      </c>
      <c r="B13" s="835">
        <v>0</v>
      </c>
      <c r="C13" s="567">
        <v>0</v>
      </c>
      <c r="D13" s="232" t="s">
        <v>52</v>
      </c>
      <c r="E13" s="615">
        <v>0</v>
      </c>
      <c r="F13" s="232" t="s">
        <v>273</v>
      </c>
      <c r="G13" s="567">
        <v>0</v>
      </c>
      <c r="H13" s="232" t="s">
        <v>52</v>
      </c>
      <c r="I13" s="567">
        <v>0</v>
      </c>
      <c r="J13" s="232" t="s">
        <v>52</v>
      </c>
      <c r="K13" s="327">
        <v>0</v>
      </c>
      <c r="L13" s="327">
        <v>0</v>
      </c>
      <c r="M13" s="327">
        <v>0</v>
      </c>
      <c r="N13" s="327">
        <v>0</v>
      </c>
      <c r="O13" s="327">
        <v>0</v>
      </c>
      <c r="P13" s="328">
        <v>0</v>
      </c>
    </row>
    <row r="14" spans="1:16" ht="24" customHeight="1" thickBot="1" thickTop="1">
      <c r="A14" s="148" t="s">
        <v>14</v>
      </c>
      <c r="B14" s="335">
        <f>SUM(B5:B13)</f>
        <v>5</v>
      </c>
      <c r="C14" s="319">
        <f>SUM(C5:C13)</f>
        <v>5</v>
      </c>
      <c r="D14" s="336">
        <f>C14/B14*100</f>
        <v>100</v>
      </c>
      <c r="E14" s="319">
        <f>SUM(E5:E12)</f>
        <v>0</v>
      </c>
      <c r="F14" s="336">
        <f>E14/B14*100</f>
        <v>0</v>
      </c>
      <c r="G14" s="319">
        <f>SUM(G5:G13)</f>
        <v>0</v>
      </c>
      <c r="H14" s="336" t="s">
        <v>52</v>
      </c>
      <c r="I14" s="319">
        <f>SUM(I5:I13)</f>
        <v>0</v>
      </c>
      <c r="J14" s="336" t="s">
        <v>52</v>
      </c>
      <c r="K14" s="319">
        <f aca="true" t="shared" si="0" ref="K14:P14">SUM(K5:K13)</f>
        <v>0</v>
      </c>
      <c r="L14" s="319">
        <f t="shared" si="0"/>
        <v>0</v>
      </c>
      <c r="M14" s="319">
        <f t="shared" si="0"/>
        <v>1</v>
      </c>
      <c r="N14" s="319">
        <f t="shared" si="0"/>
        <v>0</v>
      </c>
      <c r="O14" s="319">
        <f t="shared" si="0"/>
        <v>3</v>
      </c>
      <c r="P14" s="337">
        <f t="shared" si="0"/>
        <v>1</v>
      </c>
    </row>
    <row r="15" spans="2:10" ht="13.5" thickTop="1">
      <c r="B15" s="47"/>
      <c r="C15" s="47"/>
      <c r="D15" s="117"/>
      <c r="F15" s="558"/>
      <c r="G15" s="2"/>
      <c r="H15" s="558"/>
      <c r="I15" s="2"/>
      <c r="J15" s="558"/>
    </row>
    <row r="16" ht="12.75">
      <c r="A16" s="43"/>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92D050"/>
  </sheetPr>
  <dimension ref="A1:Q16"/>
  <sheetViews>
    <sheetView zoomScaleSheetLayoutView="100" zoomScalePageLayoutView="0" workbookViewId="0" topLeftCell="A1">
      <selection activeCell="A1" sqref="A1:P1"/>
    </sheetView>
  </sheetViews>
  <sheetFormatPr defaultColWidth="9.140625" defaultRowHeight="12.75"/>
  <cols>
    <col min="1" max="1" width="10.710937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s="15" customFormat="1" ht="16.5" customHeight="1">
      <c r="A1" s="973" t="s">
        <v>97</v>
      </c>
      <c r="B1" s="973"/>
      <c r="C1" s="973"/>
      <c r="D1" s="973"/>
      <c r="E1" s="973"/>
      <c r="F1" s="973"/>
      <c r="G1" s="973"/>
      <c r="H1" s="973"/>
      <c r="I1" s="973"/>
      <c r="J1" s="973"/>
      <c r="K1" s="973"/>
      <c r="L1" s="973"/>
      <c r="M1" s="973"/>
      <c r="N1" s="973"/>
      <c r="O1" s="973"/>
      <c r="P1" s="973"/>
    </row>
    <row r="2" spans="1:16" s="15" customFormat="1" ht="19.5" customHeight="1" thickBot="1">
      <c r="A2" s="1049"/>
      <c r="B2" s="1049"/>
      <c r="C2" s="1049"/>
      <c r="D2" s="1049"/>
      <c r="E2" s="1049"/>
      <c r="F2" s="1049"/>
      <c r="G2" s="1049"/>
      <c r="H2" s="1049"/>
      <c r="I2" s="1049"/>
      <c r="J2" s="1049"/>
      <c r="K2" s="1049"/>
      <c r="L2" s="1049"/>
      <c r="M2" s="1049"/>
      <c r="N2" s="1049"/>
      <c r="O2" s="1049"/>
      <c r="P2" s="1049"/>
    </row>
    <row r="3" spans="1:16" s="15" customFormat="1" ht="42" customHeight="1" thickTop="1">
      <c r="A3" s="975" t="s">
        <v>3</v>
      </c>
      <c r="B3" s="978" t="s">
        <v>80</v>
      </c>
      <c r="C3" s="981" t="s">
        <v>81</v>
      </c>
      <c r="D3" s="981"/>
      <c r="E3" s="981"/>
      <c r="F3" s="981"/>
      <c r="G3" s="981"/>
      <c r="H3" s="981"/>
      <c r="I3" s="981"/>
      <c r="J3" s="981"/>
      <c r="K3" s="981" t="s">
        <v>82</v>
      </c>
      <c r="L3" s="981"/>
      <c r="M3" s="981"/>
      <c r="N3" s="981"/>
      <c r="O3" s="981" t="s">
        <v>53</v>
      </c>
      <c r="P3" s="982"/>
    </row>
    <row r="4" spans="1:16" s="15" customFormat="1" ht="60" customHeight="1" thickBot="1">
      <c r="A4" s="977"/>
      <c r="B4" s="980"/>
      <c r="C4" s="327" t="s">
        <v>57</v>
      </c>
      <c r="D4" s="327" t="s">
        <v>44</v>
      </c>
      <c r="E4" s="327" t="s">
        <v>12</v>
      </c>
      <c r="F4" s="327" t="s">
        <v>44</v>
      </c>
      <c r="G4" s="327" t="s">
        <v>83</v>
      </c>
      <c r="H4" s="327" t="s">
        <v>44</v>
      </c>
      <c r="I4" s="327" t="s">
        <v>84</v>
      </c>
      <c r="J4" s="327" t="s">
        <v>44</v>
      </c>
      <c r="K4" s="327" t="s">
        <v>85</v>
      </c>
      <c r="L4" s="327" t="s">
        <v>86</v>
      </c>
      <c r="M4" s="327" t="s">
        <v>87</v>
      </c>
      <c r="N4" s="327" t="s">
        <v>88</v>
      </c>
      <c r="O4" s="327" t="s">
        <v>98</v>
      </c>
      <c r="P4" s="328" t="s">
        <v>99</v>
      </c>
    </row>
    <row r="5" spans="1:16" s="15" customFormat="1" ht="19.5" customHeight="1" thickTop="1">
      <c r="A5" s="136" t="s">
        <v>18</v>
      </c>
      <c r="B5" s="329">
        <v>2</v>
      </c>
      <c r="C5" s="324">
        <v>0</v>
      </c>
      <c r="D5" s="325">
        <f>C5/B5*100</f>
        <v>0</v>
      </c>
      <c r="E5" s="324">
        <v>1</v>
      </c>
      <c r="F5" s="325">
        <f>E5/B5*100</f>
        <v>50</v>
      </c>
      <c r="G5" s="324">
        <v>1</v>
      </c>
      <c r="H5" s="325">
        <f>G5/B5*100</f>
        <v>50</v>
      </c>
      <c r="I5" s="324">
        <v>0</v>
      </c>
      <c r="J5" s="321" t="s">
        <v>52</v>
      </c>
      <c r="K5" s="324">
        <v>0</v>
      </c>
      <c r="L5" s="324">
        <v>0</v>
      </c>
      <c r="M5" s="324">
        <v>0</v>
      </c>
      <c r="N5" s="324">
        <v>1</v>
      </c>
      <c r="O5" s="324">
        <v>0</v>
      </c>
      <c r="P5" s="574">
        <v>1</v>
      </c>
    </row>
    <row r="6" spans="1:16" s="15" customFormat="1" ht="19.5" customHeight="1">
      <c r="A6" s="137" t="s">
        <v>19</v>
      </c>
      <c r="B6" s="330">
        <v>0</v>
      </c>
      <c r="C6" s="322">
        <v>0</v>
      </c>
      <c r="D6" s="321" t="s">
        <v>273</v>
      </c>
      <c r="E6" s="322">
        <v>0</v>
      </c>
      <c r="F6" s="321" t="s">
        <v>52</v>
      </c>
      <c r="G6" s="322">
        <v>0</v>
      </c>
      <c r="H6" s="325" t="s">
        <v>273</v>
      </c>
      <c r="I6" s="322">
        <v>0</v>
      </c>
      <c r="J6" s="321" t="s">
        <v>52</v>
      </c>
      <c r="K6" s="322">
        <v>0</v>
      </c>
      <c r="L6" s="322">
        <v>0</v>
      </c>
      <c r="M6" s="322">
        <v>0</v>
      </c>
      <c r="N6" s="322">
        <v>0</v>
      </c>
      <c r="O6" s="322">
        <v>0</v>
      </c>
      <c r="P6" s="323">
        <v>0</v>
      </c>
    </row>
    <row r="7" spans="1:16" s="15" customFormat="1" ht="19.5" customHeight="1">
      <c r="A7" s="137" t="s">
        <v>20</v>
      </c>
      <c r="B7" s="330">
        <v>1</v>
      </c>
      <c r="C7" s="322">
        <v>0</v>
      </c>
      <c r="D7" s="321">
        <f>C7/B7*100</f>
        <v>0</v>
      </c>
      <c r="E7" s="322">
        <v>1</v>
      </c>
      <c r="F7" s="321">
        <f>E7/B7*100</f>
        <v>100</v>
      </c>
      <c r="G7" s="322">
        <v>0</v>
      </c>
      <c r="H7" s="321" t="s">
        <v>52</v>
      </c>
      <c r="I7" s="322">
        <v>0</v>
      </c>
      <c r="J7" s="321" t="s">
        <v>52</v>
      </c>
      <c r="K7" s="322">
        <v>0</v>
      </c>
      <c r="L7" s="322">
        <v>0</v>
      </c>
      <c r="M7" s="322">
        <v>0</v>
      </c>
      <c r="N7" s="322">
        <v>0</v>
      </c>
      <c r="O7" s="322">
        <v>0</v>
      </c>
      <c r="P7" s="323">
        <v>1</v>
      </c>
    </row>
    <row r="8" spans="1:16" s="15" customFormat="1" ht="19.5" customHeight="1">
      <c r="A8" s="137" t="s">
        <v>21</v>
      </c>
      <c r="B8" s="330">
        <v>3</v>
      </c>
      <c r="C8" s="322">
        <v>1</v>
      </c>
      <c r="D8" s="321">
        <f>C8/B8*100</f>
        <v>33.33333333333333</v>
      </c>
      <c r="E8" s="322">
        <v>2</v>
      </c>
      <c r="F8" s="321">
        <f>E8/B8*100</f>
        <v>66.66666666666666</v>
      </c>
      <c r="G8" s="322">
        <v>0</v>
      </c>
      <c r="H8" s="321" t="s">
        <v>273</v>
      </c>
      <c r="I8" s="322">
        <v>0</v>
      </c>
      <c r="J8" s="321" t="s">
        <v>52</v>
      </c>
      <c r="K8" s="322">
        <v>0</v>
      </c>
      <c r="L8" s="322">
        <v>0</v>
      </c>
      <c r="M8" s="322">
        <v>0</v>
      </c>
      <c r="N8" s="322">
        <v>0</v>
      </c>
      <c r="O8" s="322">
        <v>0</v>
      </c>
      <c r="P8" s="323">
        <v>3</v>
      </c>
    </row>
    <row r="9" spans="1:16" s="15" customFormat="1" ht="19.5" customHeight="1">
      <c r="A9" s="137" t="s">
        <v>22</v>
      </c>
      <c r="B9" s="330">
        <v>1</v>
      </c>
      <c r="C9" s="322">
        <v>0</v>
      </c>
      <c r="D9" s="321">
        <f>C9/B9*100</f>
        <v>0</v>
      </c>
      <c r="E9" s="322">
        <v>0</v>
      </c>
      <c r="F9" s="321" t="s">
        <v>273</v>
      </c>
      <c r="G9" s="322">
        <v>1</v>
      </c>
      <c r="H9" s="321">
        <f>G9/B9*100</f>
        <v>100</v>
      </c>
      <c r="I9" s="322">
        <v>0</v>
      </c>
      <c r="J9" s="321" t="s">
        <v>52</v>
      </c>
      <c r="K9" s="322">
        <v>0</v>
      </c>
      <c r="L9" s="322">
        <v>1</v>
      </c>
      <c r="M9" s="322">
        <v>0</v>
      </c>
      <c r="N9" s="322">
        <v>0</v>
      </c>
      <c r="O9" s="322">
        <v>0</v>
      </c>
      <c r="P9" s="323">
        <v>1</v>
      </c>
    </row>
    <row r="10" spans="1:16" s="15" customFormat="1" ht="19.5" customHeight="1">
      <c r="A10" s="137" t="s">
        <v>23</v>
      </c>
      <c r="B10" s="330">
        <v>1</v>
      </c>
      <c r="C10" s="322">
        <v>0</v>
      </c>
      <c r="D10" s="321">
        <f>C10/B10%</f>
        <v>0</v>
      </c>
      <c r="E10" s="322">
        <v>1</v>
      </c>
      <c r="F10" s="321">
        <f>E10/B10*100</f>
        <v>100</v>
      </c>
      <c r="G10" s="322">
        <v>0</v>
      </c>
      <c r="H10" s="321" t="s">
        <v>273</v>
      </c>
      <c r="I10" s="322">
        <v>0</v>
      </c>
      <c r="J10" s="321" t="s">
        <v>52</v>
      </c>
      <c r="K10" s="322">
        <v>0</v>
      </c>
      <c r="L10" s="322">
        <v>0</v>
      </c>
      <c r="M10" s="322">
        <v>0</v>
      </c>
      <c r="N10" s="322">
        <v>0</v>
      </c>
      <c r="O10" s="322">
        <v>0</v>
      </c>
      <c r="P10" s="323">
        <v>1</v>
      </c>
    </row>
    <row r="11" spans="1:16" s="15" customFormat="1" ht="19.5" customHeight="1">
      <c r="A11" s="137" t="s">
        <v>12</v>
      </c>
      <c r="B11" s="330">
        <v>4</v>
      </c>
      <c r="C11" s="322">
        <v>1</v>
      </c>
      <c r="D11" s="321">
        <f>C11/B11%</f>
        <v>25</v>
      </c>
      <c r="E11" s="322">
        <v>3</v>
      </c>
      <c r="F11" s="321">
        <f>E11/B11*100</f>
        <v>75</v>
      </c>
      <c r="G11" s="322">
        <v>0</v>
      </c>
      <c r="H11" s="321" t="s">
        <v>273</v>
      </c>
      <c r="I11" s="322">
        <v>0</v>
      </c>
      <c r="J11" s="321" t="s">
        <v>52</v>
      </c>
      <c r="K11" s="322">
        <v>0</v>
      </c>
      <c r="L11" s="322">
        <v>1</v>
      </c>
      <c r="M11" s="322">
        <v>0</v>
      </c>
      <c r="N11" s="322">
        <v>1</v>
      </c>
      <c r="O11" s="322">
        <v>1</v>
      </c>
      <c r="P11" s="323">
        <v>1</v>
      </c>
    </row>
    <row r="12" spans="1:17" ht="19.5" customHeight="1">
      <c r="A12" s="143" t="s">
        <v>13</v>
      </c>
      <c r="B12" s="331">
        <v>0</v>
      </c>
      <c r="C12" s="332">
        <v>0</v>
      </c>
      <c r="D12" s="333" t="s">
        <v>52</v>
      </c>
      <c r="E12" s="332">
        <v>0</v>
      </c>
      <c r="F12" s="333" t="s">
        <v>273</v>
      </c>
      <c r="G12" s="332">
        <v>0</v>
      </c>
      <c r="H12" s="333" t="s">
        <v>52</v>
      </c>
      <c r="I12" s="332">
        <v>0</v>
      </c>
      <c r="J12" s="333" t="s">
        <v>52</v>
      </c>
      <c r="K12" s="332">
        <v>0</v>
      </c>
      <c r="L12" s="332">
        <v>0</v>
      </c>
      <c r="M12" s="332">
        <v>0</v>
      </c>
      <c r="N12" s="332">
        <v>0</v>
      </c>
      <c r="O12" s="332">
        <v>0</v>
      </c>
      <c r="P12" s="334">
        <v>0</v>
      </c>
      <c r="Q12" s="2"/>
    </row>
    <row r="13" spans="1:17" ht="19.5" customHeight="1" thickBot="1">
      <c r="A13" s="288" t="s">
        <v>182</v>
      </c>
      <c r="B13" s="835">
        <v>0</v>
      </c>
      <c r="C13" s="567">
        <v>0</v>
      </c>
      <c r="D13" s="232" t="s">
        <v>52</v>
      </c>
      <c r="E13" s="615">
        <v>0</v>
      </c>
      <c r="F13" s="232" t="s">
        <v>273</v>
      </c>
      <c r="G13" s="567">
        <v>0</v>
      </c>
      <c r="H13" s="232" t="s">
        <v>52</v>
      </c>
      <c r="I13" s="567">
        <v>0</v>
      </c>
      <c r="J13" s="232" t="s">
        <v>52</v>
      </c>
      <c r="K13" s="327">
        <v>0</v>
      </c>
      <c r="L13" s="327">
        <v>0</v>
      </c>
      <c r="M13" s="327">
        <v>0</v>
      </c>
      <c r="N13" s="327">
        <v>0</v>
      </c>
      <c r="O13" s="327">
        <v>0</v>
      </c>
      <c r="P13" s="328">
        <v>0</v>
      </c>
      <c r="Q13" s="2"/>
    </row>
    <row r="14" spans="1:16" ht="24" customHeight="1" thickBot="1" thickTop="1">
      <c r="A14" s="234" t="s">
        <v>14</v>
      </c>
      <c r="B14" s="339">
        <f>SUM(B5:B13)</f>
        <v>12</v>
      </c>
      <c r="C14" s="341">
        <f>SUM(C5:C12)</f>
        <v>2</v>
      </c>
      <c r="D14" s="340">
        <f>C14/B14*100</f>
        <v>16.666666666666664</v>
      </c>
      <c r="E14" s="341">
        <f>SUM(E5:E12)</f>
        <v>8</v>
      </c>
      <c r="F14" s="340">
        <f>E14/B14*100</f>
        <v>66.66666666666666</v>
      </c>
      <c r="G14" s="341">
        <f>SUM(G5:G12)</f>
        <v>2</v>
      </c>
      <c r="H14" s="336">
        <f>G14/B14*100</f>
        <v>16.666666666666664</v>
      </c>
      <c r="I14" s="341">
        <f>SUM(I5:I12)</f>
        <v>0</v>
      </c>
      <c r="J14" s="336" t="s">
        <v>52</v>
      </c>
      <c r="K14" s="341">
        <f aca="true" t="shared" si="0" ref="K14:P14">SUM(K5:K12)</f>
        <v>0</v>
      </c>
      <c r="L14" s="341">
        <f t="shared" si="0"/>
        <v>2</v>
      </c>
      <c r="M14" s="341">
        <f t="shared" si="0"/>
        <v>0</v>
      </c>
      <c r="N14" s="341">
        <f t="shared" si="0"/>
        <v>2</v>
      </c>
      <c r="O14" s="341">
        <f t="shared" si="0"/>
        <v>1</v>
      </c>
      <c r="P14" s="759">
        <f t="shared" si="0"/>
        <v>8</v>
      </c>
    </row>
    <row r="15" spans="2:10" ht="17.25" customHeight="1" thickTop="1">
      <c r="B15" s="47"/>
      <c r="C15" s="47"/>
      <c r="D15" s="49"/>
      <c r="F15" s="558"/>
      <c r="G15" s="2"/>
      <c r="H15" s="558"/>
      <c r="I15" s="2"/>
      <c r="J15" s="558"/>
    </row>
    <row r="16" ht="12.75">
      <c r="A16" s="43"/>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rgb="FF92D050"/>
  </sheetPr>
  <dimension ref="A1:Q16"/>
  <sheetViews>
    <sheetView zoomScaleSheetLayoutView="100" zoomScalePageLayoutView="0" workbookViewId="0" topLeftCell="A1">
      <selection activeCell="A1" sqref="A1:P1"/>
    </sheetView>
  </sheetViews>
  <sheetFormatPr defaultColWidth="9.140625" defaultRowHeight="12.75"/>
  <cols>
    <col min="1" max="1" width="10.710937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s="15" customFormat="1" ht="16.5" customHeight="1">
      <c r="A1" s="973" t="s">
        <v>100</v>
      </c>
      <c r="B1" s="973"/>
      <c r="C1" s="973"/>
      <c r="D1" s="973"/>
      <c r="E1" s="973"/>
      <c r="F1" s="973"/>
      <c r="G1" s="973"/>
      <c r="H1" s="973"/>
      <c r="I1" s="973"/>
      <c r="J1" s="973"/>
      <c r="K1" s="973"/>
      <c r="L1" s="973"/>
      <c r="M1" s="973"/>
      <c r="N1" s="973"/>
      <c r="O1" s="973"/>
      <c r="P1" s="973"/>
    </row>
    <row r="2" spans="1:16" s="15" customFormat="1" ht="19.5" customHeight="1" thickBot="1">
      <c r="A2" s="1054"/>
      <c r="B2" s="1054"/>
      <c r="C2" s="1054"/>
      <c r="D2" s="1054"/>
      <c r="E2" s="1054"/>
      <c r="F2" s="1054"/>
      <c r="G2" s="1054"/>
      <c r="H2" s="1054"/>
      <c r="I2" s="1054"/>
      <c r="J2" s="1054"/>
      <c r="K2" s="1054"/>
      <c r="L2" s="1054"/>
      <c r="M2" s="1054"/>
      <c r="N2" s="1054"/>
      <c r="O2" s="1054"/>
      <c r="P2" s="1054"/>
    </row>
    <row r="3" spans="1:16" s="15" customFormat="1" ht="42" customHeight="1" thickTop="1">
      <c r="A3" s="975" t="s">
        <v>3</v>
      </c>
      <c r="B3" s="978" t="s">
        <v>80</v>
      </c>
      <c r="C3" s="981" t="s">
        <v>81</v>
      </c>
      <c r="D3" s="981"/>
      <c r="E3" s="981"/>
      <c r="F3" s="981"/>
      <c r="G3" s="981"/>
      <c r="H3" s="981"/>
      <c r="I3" s="981"/>
      <c r="J3" s="981"/>
      <c r="K3" s="981" t="s">
        <v>121</v>
      </c>
      <c r="L3" s="981"/>
      <c r="M3" s="981"/>
      <c r="N3" s="981"/>
      <c r="O3" s="981" t="s">
        <v>101</v>
      </c>
      <c r="P3" s="982"/>
    </row>
    <row r="4" spans="1:16" s="15" customFormat="1" ht="60" customHeight="1" thickBot="1">
      <c r="A4" s="977"/>
      <c r="B4" s="980"/>
      <c r="C4" s="327" t="s">
        <v>57</v>
      </c>
      <c r="D4" s="327" t="s">
        <v>44</v>
      </c>
      <c r="E4" s="327" t="s">
        <v>12</v>
      </c>
      <c r="F4" s="327" t="s">
        <v>44</v>
      </c>
      <c r="G4" s="327" t="s">
        <v>83</v>
      </c>
      <c r="H4" s="327" t="s">
        <v>44</v>
      </c>
      <c r="I4" s="327" t="s">
        <v>84</v>
      </c>
      <c r="J4" s="327" t="s">
        <v>44</v>
      </c>
      <c r="K4" s="327" t="s">
        <v>85</v>
      </c>
      <c r="L4" s="327" t="s">
        <v>86</v>
      </c>
      <c r="M4" s="327" t="s">
        <v>87</v>
      </c>
      <c r="N4" s="327" t="s">
        <v>88</v>
      </c>
      <c r="O4" s="327" t="s">
        <v>102</v>
      </c>
      <c r="P4" s="328" t="s">
        <v>103</v>
      </c>
    </row>
    <row r="5" spans="1:16" s="15" customFormat="1" ht="19.5" customHeight="1" thickTop="1">
      <c r="A5" s="136" t="s">
        <v>18</v>
      </c>
      <c r="B5" s="329">
        <v>5</v>
      </c>
      <c r="C5" s="324">
        <v>0</v>
      </c>
      <c r="D5" s="325" t="s">
        <v>273</v>
      </c>
      <c r="E5" s="324">
        <v>0</v>
      </c>
      <c r="F5" s="325" t="s">
        <v>273</v>
      </c>
      <c r="G5" s="324">
        <v>2</v>
      </c>
      <c r="H5" s="325">
        <f>G5/B5*100</f>
        <v>40</v>
      </c>
      <c r="I5" s="324">
        <v>0</v>
      </c>
      <c r="J5" s="325" t="s">
        <v>52</v>
      </c>
      <c r="K5" s="324">
        <v>2</v>
      </c>
      <c r="L5" s="324">
        <v>1</v>
      </c>
      <c r="M5" s="324">
        <v>2</v>
      </c>
      <c r="N5" s="324">
        <v>0</v>
      </c>
      <c r="O5" s="324">
        <v>3</v>
      </c>
      <c r="P5" s="326">
        <v>0</v>
      </c>
    </row>
    <row r="6" spans="1:16" s="15" customFormat="1" ht="19.5" customHeight="1">
      <c r="A6" s="137" t="s">
        <v>19</v>
      </c>
      <c r="B6" s="330">
        <v>2</v>
      </c>
      <c r="C6" s="322">
        <v>1</v>
      </c>
      <c r="D6" s="321">
        <f>C6/B6*100</f>
        <v>50</v>
      </c>
      <c r="E6" s="322">
        <v>1</v>
      </c>
      <c r="F6" s="321">
        <f aca="true" t="shared" si="0" ref="F6:F12">E6/B6*100</f>
        <v>50</v>
      </c>
      <c r="G6" s="322">
        <v>0</v>
      </c>
      <c r="H6" s="325" t="s">
        <v>273</v>
      </c>
      <c r="I6" s="322">
        <v>0</v>
      </c>
      <c r="J6" s="325" t="s">
        <v>52</v>
      </c>
      <c r="K6" s="322">
        <v>0</v>
      </c>
      <c r="L6" s="322">
        <v>0</v>
      </c>
      <c r="M6" s="322">
        <v>0</v>
      </c>
      <c r="N6" s="322">
        <v>0</v>
      </c>
      <c r="O6" s="322">
        <v>2</v>
      </c>
      <c r="P6" s="323">
        <v>0</v>
      </c>
    </row>
    <row r="7" spans="1:16" s="15" customFormat="1" ht="19.5" customHeight="1">
      <c r="A7" s="137" t="s">
        <v>20</v>
      </c>
      <c r="B7" s="330">
        <v>4</v>
      </c>
      <c r="C7" s="322">
        <v>1</v>
      </c>
      <c r="D7" s="321">
        <f>C7/B7*100</f>
        <v>25</v>
      </c>
      <c r="E7" s="322">
        <v>3</v>
      </c>
      <c r="F7" s="321">
        <f t="shared" si="0"/>
        <v>75</v>
      </c>
      <c r="G7" s="322">
        <v>0</v>
      </c>
      <c r="H7" s="325" t="s">
        <v>52</v>
      </c>
      <c r="I7" s="322">
        <v>0</v>
      </c>
      <c r="J7" s="325" t="s">
        <v>52</v>
      </c>
      <c r="K7" s="322">
        <v>1</v>
      </c>
      <c r="L7" s="322">
        <v>0</v>
      </c>
      <c r="M7" s="322">
        <v>1</v>
      </c>
      <c r="N7" s="322">
        <v>1</v>
      </c>
      <c r="O7" s="322">
        <v>2</v>
      </c>
      <c r="P7" s="323">
        <v>0</v>
      </c>
    </row>
    <row r="8" spans="1:16" s="15" customFormat="1" ht="19.5" customHeight="1">
      <c r="A8" s="137" t="s">
        <v>21</v>
      </c>
      <c r="B8" s="330">
        <v>16</v>
      </c>
      <c r="C8" s="322">
        <v>6</v>
      </c>
      <c r="D8" s="321">
        <f>C8/B8*100</f>
        <v>37.5</v>
      </c>
      <c r="E8" s="322">
        <v>8</v>
      </c>
      <c r="F8" s="321">
        <f t="shared" si="0"/>
        <v>50</v>
      </c>
      <c r="G8" s="322">
        <v>2</v>
      </c>
      <c r="H8" s="325">
        <f>G8/B8*100</f>
        <v>12.5</v>
      </c>
      <c r="I8" s="322">
        <v>0</v>
      </c>
      <c r="J8" s="325" t="s">
        <v>52</v>
      </c>
      <c r="K8" s="322">
        <v>2</v>
      </c>
      <c r="L8" s="322">
        <v>0</v>
      </c>
      <c r="M8" s="322">
        <v>4</v>
      </c>
      <c r="N8" s="322">
        <v>0</v>
      </c>
      <c r="O8" s="322">
        <v>5</v>
      </c>
      <c r="P8" s="323">
        <v>0</v>
      </c>
    </row>
    <row r="9" spans="1:16" s="15" customFormat="1" ht="19.5" customHeight="1">
      <c r="A9" s="137" t="s">
        <v>22</v>
      </c>
      <c r="B9" s="330">
        <v>3</v>
      </c>
      <c r="C9" s="322">
        <v>0</v>
      </c>
      <c r="D9" s="321" t="s">
        <v>273</v>
      </c>
      <c r="E9" s="322">
        <v>3</v>
      </c>
      <c r="F9" s="321">
        <f t="shared" si="0"/>
        <v>100</v>
      </c>
      <c r="G9" s="322">
        <v>0</v>
      </c>
      <c r="H9" s="325" t="s">
        <v>52</v>
      </c>
      <c r="I9" s="322">
        <v>0</v>
      </c>
      <c r="J9" s="325" t="s">
        <v>52</v>
      </c>
      <c r="K9" s="322">
        <v>1</v>
      </c>
      <c r="L9" s="322">
        <v>0</v>
      </c>
      <c r="M9" s="322">
        <v>2</v>
      </c>
      <c r="N9" s="322">
        <v>0</v>
      </c>
      <c r="O9" s="322">
        <v>3</v>
      </c>
      <c r="P9" s="323">
        <v>0</v>
      </c>
    </row>
    <row r="10" spans="1:16" s="15" customFormat="1" ht="19.5" customHeight="1">
      <c r="A10" s="137" t="s">
        <v>23</v>
      </c>
      <c r="B10" s="330">
        <v>3</v>
      </c>
      <c r="C10" s="322">
        <v>0</v>
      </c>
      <c r="D10" s="321" t="s">
        <v>273</v>
      </c>
      <c r="E10" s="322">
        <v>2</v>
      </c>
      <c r="F10" s="321">
        <f t="shared" si="0"/>
        <v>66.66666666666666</v>
      </c>
      <c r="G10" s="322">
        <v>1</v>
      </c>
      <c r="H10" s="325">
        <f>G10/B10*100</f>
        <v>33.33333333333333</v>
      </c>
      <c r="I10" s="322">
        <v>0</v>
      </c>
      <c r="J10" s="325" t="s">
        <v>52</v>
      </c>
      <c r="K10" s="322">
        <v>0</v>
      </c>
      <c r="L10" s="322">
        <v>0</v>
      </c>
      <c r="M10" s="322">
        <v>0</v>
      </c>
      <c r="N10" s="322">
        <v>0</v>
      </c>
      <c r="O10" s="322">
        <v>2</v>
      </c>
      <c r="P10" s="323">
        <v>0</v>
      </c>
    </row>
    <row r="11" spans="1:16" s="15" customFormat="1" ht="19.5" customHeight="1">
      <c r="A11" s="137" t="s">
        <v>12</v>
      </c>
      <c r="B11" s="330">
        <v>7</v>
      </c>
      <c r="C11" s="322">
        <v>0</v>
      </c>
      <c r="D11" s="321" t="s">
        <v>273</v>
      </c>
      <c r="E11" s="322">
        <v>2</v>
      </c>
      <c r="F11" s="321">
        <f t="shared" si="0"/>
        <v>28.57142857142857</v>
      </c>
      <c r="G11" s="322">
        <v>0</v>
      </c>
      <c r="H11" s="325" t="s">
        <v>52</v>
      </c>
      <c r="I11" s="322">
        <v>0</v>
      </c>
      <c r="J11" s="325" t="s">
        <v>52</v>
      </c>
      <c r="K11" s="322">
        <v>0</v>
      </c>
      <c r="L11" s="322">
        <v>0</v>
      </c>
      <c r="M11" s="322">
        <v>2</v>
      </c>
      <c r="N11" s="322">
        <v>0</v>
      </c>
      <c r="O11" s="322">
        <v>0</v>
      </c>
      <c r="P11" s="323">
        <v>0</v>
      </c>
    </row>
    <row r="12" spans="1:16" s="15" customFormat="1" ht="19.5" customHeight="1">
      <c r="A12" s="143" t="s">
        <v>13</v>
      </c>
      <c r="B12" s="331">
        <v>1</v>
      </c>
      <c r="C12" s="332">
        <v>0</v>
      </c>
      <c r="D12" s="333" t="s">
        <v>273</v>
      </c>
      <c r="E12" s="332">
        <v>1</v>
      </c>
      <c r="F12" s="333">
        <f t="shared" si="0"/>
        <v>100</v>
      </c>
      <c r="G12" s="332">
        <v>0</v>
      </c>
      <c r="H12" s="325" t="s">
        <v>52</v>
      </c>
      <c r="I12" s="332">
        <v>0</v>
      </c>
      <c r="J12" s="580" t="s">
        <v>52</v>
      </c>
      <c r="K12" s="332">
        <v>0</v>
      </c>
      <c r="L12" s="332">
        <v>0</v>
      </c>
      <c r="M12" s="332">
        <v>1</v>
      </c>
      <c r="N12" s="332">
        <v>0</v>
      </c>
      <c r="O12" s="332">
        <v>1</v>
      </c>
      <c r="P12" s="334">
        <v>0</v>
      </c>
    </row>
    <row r="13" spans="1:16" s="15" customFormat="1" ht="19.5" customHeight="1" thickBot="1">
      <c r="A13" s="289" t="s">
        <v>182</v>
      </c>
      <c r="B13" s="639">
        <v>0</v>
      </c>
      <c r="C13" s="327">
        <v>0</v>
      </c>
      <c r="D13" s="333" t="s">
        <v>52</v>
      </c>
      <c r="E13" s="327">
        <v>0</v>
      </c>
      <c r="F13" s="333" t="s">
        <v>273</v>
      </c>
      <c r="G13" s="327">
        <v>0</v>
      </c>
      <c r="H13" s="325" t="s">
        <v>52</v>
      </c>
      <c r="I13" s="327">
        <v>0</v>
      </c>
      <c r="J13" s="338"/>
      <c r="K13" s="332">
        <v>0</v>
      </c>
      <c r="L13" s="332">
        <v>0</v>
      </c>
      <c r="M13" s="332">
        <v>0</v>
      </c>
      <c r="N13" s="332">
        <v>0</v>
      </c>
      <c r="O13" s="332">
        <v>0</v>
      </c>
      <c r="P13" s="334">
        <v>0</v>
      </c>
    </row>
    <row r="14" spans="1:17" ht="24" customHeight="1" thickBot="1" thickTop="1">
      <c r="A14" s="148" t="s">
        <v>14</v>
      </c>
      <c r="B14" s="319">
        <f>SUM(B5:B13)</f>
        <v>41</v>
      </c>
      <c r="C14" s="319">
        <f>SUM(C5:C13)</f>
        <v>8</v>
      </c>
      <c r="D14" s="336">
        <f>C14/B14*100</f>
        <v>19.51219512195122</v>
      </c>
      <c r="E14" s="319">
        <f>SUM(E5:E13)</f>
        <v>20</v>
      </c>
      <c r="F14" s="336">
        <f>E14/B14*100</f>
        <v>48.78048780487805</v>
      </c>
      <c r="G14" s="319">
        <f>SUM(G5:G13)</f>
        <v>5</v>
      </c>
      <c r="H14" s="336">
        <f>G14/B14*100</f>
        <v>12.195121951219512</v>
      </c>
      <c r="I14" s="319">
        <f>SUM(I5:I13)</f>
        <v>0</v>
      </c>
      <c r="J14" s="336" t="s">
        <v>52</v>
      </c>
      <c r="K14" s="319">
        <f aca="true" t="shared" si="1" ref="K14:P14">SUM(K5:K13)</f>
        <v>6</v>
      </c>
      <c r="L14" s="319">
        <f t="shared" si="1"/>
        <v>1</v>
      </c>
      <c r="M14" s="319">
        <f t="shared" si="1"/>
        <v>12</v>
      </c>
      <c r="N14" s="319">
        <f>SUM(N5:N13)</f>
        <v>1</v>
      </c>
      <c r="O14" s="319">
        <f t="shared" si="1"/>
        <v>18</v>
      </c>
      <c r="P14" s="337">
        <f t="shared" si="1"/>
        <v>0</v>
      </c>
      <c r="Q14" s="2"/>
    </row>
    <row r="15" spans="2:10" ht="13.5" thickTop="1">
      <c r="B15" s="47"/>
      <c r="C15" s="47"/>
      <c r="D15" s="49"/>
      <c r="F15" s="558"/>
      <c r="G15" s="2"/>
      <c r="H15" s="558"/>
      <c r="I15" s="2"/>
      <c r="J15" s="558"/>
    </row>
    <row r="16" spans="2:16" ht="12.75">
      <c r="B16" s="22"/>
      <c r="C16" s="22"/>
      <c r="D16" s="22"/>
      <c r="E16" s="22"/>
      <c r="F16" s="22"/>
      <c r="G16" s="22"/>
      <c r="H16" s="22"/>
      <c r="I16" s="22"/>
      <c r="J16" s="22"/>
      <c r="K16" s="22"/>
      <c r="L16" s="22"/>
      <c r="M16" s="22"/>
      <c r="N16" s="22"/>
      <c r="O16" s="22"/>
      <c r="P16" s="22"/>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sheetPr>
  <dimension ref="A1:H53"/>
  <sheetViews>
    <sheetView zoomScalePageLayoutView="0" workbookViewId="0" topLeftCell="A1">
      <selection activeCell="A1" sqref="A1:H1"/>
    </sheetView>
  </sheetViews>
  <sheetFormatPr defaultColWidth="9.140625" defaultRowHeight="12.75"/>
  <cols>
    <col min="1" max="1" width="12.7109375" style="0" customWidth="1"/>
    <col min="2" max="8" width="10.7109375" style="0" customWidth="1"/>
  </cols>
  <sheetData>
    <row r="1" spans="1:8" ht="15.75" customHeight="1">
      <c r="A1" s="973" t="s">
        <v>0</v>
      </c>
      <c r="B1" s="973"/>
      <c r="C1" s="973"/>
      <c r="D1" s="973"/>
      <c r="E1" s="973"/>
      <c r="F1" s="973"/>
      <c r="G1" s="973"/>
      <c r="H1" s="973"/>
    </row>
    <row r="2" spans="1:8" ht="15.75" customHeight="1">
      <c r="A2" s="973" t="s">
        <v>2</v>
      </c>
      <c r="B2" s="973"/>
      <c r="C2" s="973"/>
      <c r="D2" s="973"/>
      <c r="E2" s="973"/>
      <c r="F2" s="973"/>
      <c r="G2" s="973"/>
      <c r="H2" s="973"/>
    </row>
    <row r="3" spans="1:8" ht="15.75" customHeight="1" thickBot="1">
      <c r="A3" s="974"/>
      <c r="B3" s="974"/>
      <c r="C3" s="974"/>
      <c r="D3" s="974"/>
      <c r="E3" s="974"/>
      <c r="F3" s="974"/>
      <c r="G3" s="974"/>
      <c r="H3" s="974"/>
    </row>
    <row r="4" spans="1:8" ht="15.75" customHeight="1" thickTop="1">
      <c r="A4" s="975" t="s">
        <v>3</v>
      </c>
      <c r="B4" s="978" t="s">
        <v>15</v>
      </c>
      <c r="C4" s="981" t="s">
        <v>5</v>
      </c>
      <c r="D4" s="981"/>
      <c r="E4" s="981"/>
      <c r="F4" s="981"/>
      <c r="G4" s="981"/>
      <c r="H4" s="982"/>
    </row>
    <row r="5" spans="1:8" ht="15.75" customHeight="1">
      <c r="A5" s="976"/>
      <c r="B5" s="979"/>
      <c r="C5" s="983" t="s">
        <v>8</v>
      </c>
      <c r="D5" s="983"/>
      <c r="E5" s="983" t="s">
        <v>16</v>
      </c>
      <c r="F5" s="983"/>
      <c r="G5" s="983" t="s">
        <v>17</v>
      </c>
      <c r="H5" s="985"/>
    </row>
    <row r="6" spans="1:8" ht="15.75" customHeight="1" thickBot="1">
      <c r="A6" s="977"/>
      <c r="B6" s="980"/>
      <c r="C6" s="327" t="s">
        <v>10</v>
      </c>
      <c r="D6" s="327" t="s">
        <v>11</v>
      </c>
      <c r="E6" s="327" t="s">
        <v>10</v>
      </c>
      <c r="F6" s="327" t="s">
        <v>11</v>
      </c>
      <c r="G6" s="327" t="s">
        <v>10</v>
      </c>
      <c r="H6" s="328" t="s">
        <v>11</v>
      </c>
    </row>
    <row r="7" spans="1:8" ht="15.75" customHeight="1" thickTop="1">
      <c r="A7" s="984" t="s">
        <v>18</v>
      </c>
      <c r="B7" s="330">
        <v>2012</v>
      </c>
      <c r="C7" s="72">
        <v>5571</v>
      </c>
      <c r="D7" s="72">
        <v>6232</v>
      </c>
      <c r="E7" s="72">
        <v>5542</v>
      </c>
      <c r="F7" s="72">
        <v>6144</v>
      </c>
      <c r="G7" s="72">
        <v>3357</v>
      </c>
      <c r="H7" s="279">
        <v>4163</v>
      </c>
    </row>
    <row r="8" spans="1:8" ht="15.75" customHeight="1">
      <c r="A8" s="976"/>
      <c r="B8" s="330">
        <v>2013</v>
      </c>
      <c r="C8" s="104">
        <v>5609</v>
      </c>
      <c r="D8" s="104">
        <v>6245</v>
      </c>
      <c r="E8" s="104">
        <v>5724</v>
      </c>
      <c r="F8" s="104">
        <v>6354</v>
      </c>
      <c r="G8" s="104">
        <v>3242</v>
      </c>
      <c r="H8" s="273">
        <v>4054</v>
      </c>
    </row>
    <row r="9" spans="1:8" ht="15.75" customHeight="1">
      <c r="A9" s="976"/>
      <c r="B9" s="330">
        <v>2014</v>
      </c>
      <c r="C9" s="104">
        <v>5283</v>
      </c>
      <c r="D9" s="104">
        <v>5930</v>
      </c>
      <c r="E9" s="104">
        <v>5657</v>
      </c>
      <c r="F9" s="104">
        <v>6281</v>
      </c>
      <c r="G9" s="104">
        <v>2868</v>
      </c>
      <c r="H9" s="273">
        <v>3703</v>
      </c>
    </row>
    <row r="10" spans="1:8" ht="15.75" customHeight="1">
      <c r="A10" s="976"/>
      <c r="B10" s="330">
        <v>2015</v>
      </c>
      <c r="C10" s="104">
        <v>4957</v>
      </c>
      <c r="D10" s="104">
        <v>5511</v>
      </c>
      <c r="E10" s="104">
        <v>5030</v>
      </c>
      <c r="F10" s="104">
        <v>5644</v>
      </c>
      <c r="G10" s="104">
        <v>2795</v>
      </c>
      <c r="H10" s="273">
        <v>3570</v>
      </c>
    </row>
    <row r="11" spans="1:8" ht="15.75" customHeight="1">
      <c r="A11" s="976"/>
      <c r="B11" s="330">
        <v>2016</v>
      </c>
      <c r="C11" s="104">
        <v>4674</v>
      </c>
      <c r="D11" s="104">
        <v>5140</v>
      </c>
      <c r="E11" s="104">
        <v>4800</v>
      </c>
      <c r="F11" s="104">
        <v>5288</v>
      </c>
      <c r="G11" s="104">
        <v>2669</v>
      </c>
      <c r="H11" s="273">
        <v>3422</v>
      </c>
    </row>
    <row r="12" spans="1:8" ht="15.75" customHeight="1">
      <c r="A12" s="976" t="s">
        <v>19</v>
      </c>
      <c r="B12" s="330">
        <v>2012</v>
      </c>
      <c r="C12" s="72">
        <v>3915</v>
      </c>
      <c r="D12" s="72">
        <v>4237</v>
      </c>
      <c r="E12" s="72">
        <v>4034</v>
      </c>
      <c r="F12" s="72">
        <v>4455</v>
      </c>
      <c r="G12" s="72">
        <v>1729</v>
      </c>
      <c r="H12" s="279">
        <v>2211</v>
      </c>
    </row>
    <row r="13" spans="1:8" ht="15.75" customHeight="1">
      <c r="A13" s="976"/>
      <c r="B13" s="330">
        <v>2013</v>
      </c>
      <c r="C13" s="104">
        <v>3943</v>
      </c>
      <c r="D13" s="104">
        <v>4401</v>
      </c>
      <c r="E13" s="104">
        <v>3979</v>
      </c>
      <c r="F13" s="104">
        <v>4429</v>
      </c>
      <c r="G13" s="104">
        <v>1693</v>
      </c>
      <c r="H13" s="273">
        <v>2183</v>
      </c>
    </row>
    <row r="14" spans="1:8" ht="15.75" customHeight="1">
      <c r="A14" s="976"/>
      <c r="B14" s="330">
        <v>2014</v>
      </c>
      <c r="C14" s="104">
        <v>3981</v>
      </c>
      <c r="D14" s="104">
        <v>4396</v>
      </c>
      <c r="E14" s="104">
        <v>4009</v>
      </c>
      <c r="F14" s="104">
        <v>4426</v>
      </c>
      <c r="G14" s="104">
        <v>1665</v>
      </c>
      <c r="H14" s="273">
        <v>2153</v>
      </c>
    </row>
    <row r="15" spans="1:8" ht="15.75" customHeight="1">
      <c r="A15" s="976"/>
      <c r="B15" s="330">
        <v>2015</v>
      </c>
      <c r="C15" s="104">
        <v>3467</v>
      </c>
      <c r="D15" s="104">
        <v>3824</v>
      </c>
      <c r="E15" s="104">
        <v>3291</v>
      </c>
      <c r="F15" s="104">
        <v>3657</v>
      </c>
      <c r="G15" s="104">
        <v>1841</v>
      </c>
      <c r="H15" s="273">
        <v>2320</v>
      </c>
    </row>
    <row r="16" spans="1:8" ht="15.75" customHeight="1">
      <c r="A16" s="976"/>
      <c r="B16" s="330">
        <v>2016</v>
      </c>
      <c r="C16" s="104">
        <v>3161</v>
      </c>
      <c r="D16" s="104">
        <v>3448</v>
      </c>
      <c r="E16" s="104">
        <v>3097</v>
      </c>
      <c r="F16" s="104">
        <v>3364</v>
      </c>
      <c r="G16" s="104">
        <v>1905</v>
      </c>
      <c r="H16" s="273">
        <v>2404</v>
      </c>
    </row>
    <row r="17" spans="1:8" ht="15.75" customHeight="1">
      <c r="A17" s="976" t="s">
        <v>20</v>
      </c>
      <c r="B17" s="330">
        <v>2012</v>
      </c>
      <c r="C17" s="72">
        <v>3402</v>
      </c>
      <c r="D17" s="72">
        <v>3766</v>
      </c>
      <c r="E17" s="72">
        <v>3575</v>
      </c>
      <c r="F17" s="72">
        <v>3958</v>
      </c>
      <c r="G17" s="72">
        <v>1655</v>
      </c>
      <c r="H17" s="279">
        <v>1969</v>
      </c>
    </row>
    <row r="18" spans="1:8" ht="15.75" customHeight="1">
      <c r="A18" s="976"/>
      <c r="B18" s="331">
        <v>2013</v>
      </c>
      <c r="C18" s="276">
        <v>3458</v>
      </c>
      <c r="D18" s="276">
        <v>3862</v>
      </c>
      <c r="E18" s="276">
        <v>3572</v>
      </c>
      <c r="F18" s="276">
        <v>3947</v>
      </c>
      <c r="G18" s="276">
        <v>1541</v>
      </c>
      <c r="H18" s="764">
        <v>1884</v>
      </c>
    </row>
    <row r="19" spans="1:8" ht="15.75" customHeight="1">
      <c r="A19" s="976"/>
      <c r="B19" s="331">
        <v>2014</v>
      </c>
      <c r="C19" s="276">
        <v>3162</v>
      </c>
      <c r="D19" s="276">
        <v>3482</v>
      </c>
      <c r="E19" s="276">
        <v>3341</v>
      </c>
      <c r="F19" s="276">
        <v>3674</v>
      </c>
      <c r="G19" s="276">
        <v>1362</v>
      </c>
      <c r="H19" s="764">
        <v>1692</v>
      </c>
    </row>
    <row r="20" spans="1:8" ht="15.75" customHeight="1">
      <c r="A20" s="976"/>
      <c r="B20" s="331">
        <v>2015</v>
      </c>
      <c r="C20" s="276">
        <v>2738</v>
      </c>
      <c r="D20" s="276">
        <v>3024</v>
      </c>
      <c r="E20" s="276">
        <v>2699</v>
      </c>
      <c r="F20" s="276">
        <v>2979</v>
      </c>
      <c r="G20" s="276">
        <v>1401</v>
      </c>
      <c r="H20" s="764">
        <v>1737</v>
      </c>
    </row>
    <row r="21" spans="1:8" ht="15.75" customHeight="1">
      <c r="A21" s="986"/>
      <c r="B21" s="330">
        <v>2016</v>
      </c>
      <c r="C21" s="276">
        <v>2579</v>
      </c>
      <c r="D21" s="276">
        <v>2820</v>
      </c>
      <c r="E21" s="276">
        <v>2606</v>
      </c>
      <c r="F21" s="276">
        <v>2844</v>
      </c>
      <c r="G21" s="276">
        <v>1374</v>
      </c>
      <c r="H21" s="764">
        <v>1713</v>
      </c>
    </row>
    <row r="22" spans="1:8" ht="15.75" customHeight="1">
      <c r="A22" s="984" t="s">
        <v>21</v>
      </c>
      <c r="B22" s="330">
        <v>2012</v>
      </c>
      <c r="C22" s="72">
        <v>3836</v>
      </c>
      <c r="D22" s="72">
        <v>4388</v>
      </c>
      <c r="E22" s="72">
        <v>4008</v>
      </c>
      <c r="F22" s="72">
        <v>4707</v>
      </c>
      <c r="G22" s="72">
        <v>1433</v>
      </c>
      <c r="H22" s="279">
        <v>1981</v>
      </c>
    </row>
    <row r="23" spans="1:8" ht="15.75" customHeight="1">
      <c r="A23" s="976"/>
      <c r="B23" s="575">
        <v>2013</v>
      </c>
      <c r="C23" s="104">
        <v>3772</v>
      </c>
      <c r="D23" s="104">
        <v>4276</v>
      </c>
      <c r="E23" s="104">
        <v>3798</v>
      </c>
      <c r="F23" s="104">
        <v>4404</v>
      </c>
      <c r="G23" s="104">
        <v>1407</v>
      </c>
      <c r="H23" s="273">
        <v>1853</v>
      </c>
    </row>
    <row r="24" spans="1:8" ht="15.75" customHeight="1">
      <c r="A24" s="976"/>
      <c r="B24" s="575">
        <v>2014</v>
      </c>
      <c r="C24" s="104">
        <v>3519</v>
      </c>
      <c r="D24" s="104">
        <v>3981</v>
      </c>
      <c r="E24" s="104">
        <v>3530</v>
      </c>
      <c r="F24" s="104">
        <v>4006</v>
      </c>
      <c r="G24" s="104">
        <v>1396</v>
      </c>
      <c r="H24" s="273">
        <v>1828</v>
      </c>
    </row>
    <row r="25" spans="1:8" ht="15.75" customHeight="1">
      <c r="A25" s="976"/>
      <c r="B25" s="575">
        <v>2015</v>
      </c>
      <c r="C25" s="104">
        <v>3188</v>
      </c>
      <c r="D25" s="104">
        <v>3577</v>
      </c>
      <c r="E25" s="104">
        <v>3265</v>
      </c>
      <c r="F25" s="104">
        <v>3655</v>
      </c>
      <c r="G25" s="104">
        <v>1319</v>
      </c>
      <c r="H25" s="273">
        <v>1750</v>
      </c>
    </row>
    <row r="26" spans="1:8" ht="15.75" customHeight="1">
      <c r="A26" s="976"/>
      <c r="B26" s="330">
        <v>2016</v>
      </c>
      <c r="C26" s="104">
        <v>3649</v>
      </c>
      <c r="D26" s="104">
        <v>4284</v>
      </c>
      <c r="E26" s="104">
        <v>3124</v>
      </c>
      <c r="F26" s="104">
        <v>3513</v>
      </c>
      <c r="G26" s="104">
        <v>1279</v>
      </c>
      <c r="H26" s="273">
        <v>1683</v>
      </c>
    </row>
    <row r="27" spans="1:8" ht="15.75" customHeight="1">
      <c r="A27" s="976" t="s">
        <v>22</v>
      </c>
      <c r="B27" s="285">
        <v>2012</v>
      </c>
      <c r="C27" s="72">
        <v>4157</v>
      </c>
      <c r="D27" s="72">
        <v>4688</v>
      </c>
      <c r="E27" s="72">
        <v>4109</v>
      </c>
      <c r="F27" s="72">
        <v>4683</v>
      </c>
      <c r="G27" s="72">
        <v>2079</v>
      </c>
      <c r="H27" s="279">
        <v>2548</v>
      </c>
    </row>
    <row r="28" spans="1:8" ht="15.75" customHeight="1">
      <c r="A28" s="976"/>
      <c r="B28" s="575">
        <v>2013</v>
      </c>
      <c r="C28" s="71">
        <v>4176</v>
      </c>
      <c r="D28" s="71">
        <v>4679</v>
      </c>
      <c r="E28" s="71">
        <v>4144</v>
      </c>
      <c r="F28" s="71">
        <v>4621</v>
      </c>
      <c r="G28" s="71">
        <v>2111</v>
      </c>
      <c r="H28" s="282">
        <v>2606</v>
      </c>
    </row>
    <row r="29" spans="1:8" ht="15.75" customHeight="1">
      <c r="A29" s="976"/>
      <c r="B29" s="575">
        <v>2014</v>
      </c>
      <c r="C29" s="71">
        <v>3852</v>
      </c>
      <c r="D29" s="71">
        <v>4252</v>
      </c>
      <c r="E29" s="71">
        <v>4032</v>
      </c>
      <c r="F29" s="71">
        <v>4536</v>
      </c>
      <c r="G29" s="71">
        <v>1931</v>
      </c>
      <c r="H29" s="282">
        <v>2322</v>
      </c>
    </row>
    <row r="30" spans="1:8" ht="15.75" customHeight="1">
      <c r="A30" s="976"/>
      <c r="B30" s="575">
        <v>2015</v>
      </c>
      <c r="C30" s="71">
        <v>3320</v>
      </c>
      <c r="D30" s="71">
        <v>3623</v>
      </c>
      <c r="E30" s="71">
        <v>3590</v>
      </c>
      <c r="F30" s="71">
        <v>3983</v>
      </c>
      <c r="G30" s="71">
        <v>1661</v>
      </c>
      <c r="H30" s="282">
        <v>1962</v>
      </c>
    </row>
    <row r="31" spans="1:8" ht="15.75" customHeight="1">
      <c r="A31" s="976"/>
      <c r="B31" s="330">
        <v>2016</v>
      </c>
      <c r="C31" s="71">
        <v>3049</v>
      </c>
      <c r="D31" s="71">
        <v>3330</v>
      </c>
      <c r="E31" s="71">
        <v>3239</v>
      </c>
      <c r="F31" s="71">
        <v>3563</v>
      </c>
      <c r="G31" s="71">
        <v>1471</v>
      </c>
      <c r="H31" s="282">
        <v>1729</v>
      </c>
    </row>
    <row r="32" spans="1:8" ht="15.75" customHeight="1">
      <c r="A32" s="976" t="s">
        <v>23</v>
      </c>
      <c r="B32" s="285">
        <v>2012</v>
      </c>
      <c r="C32" s="72">
        <v>5473</v>
      </c>
      <c r="D32" s="72">
        <v>6525</v>
      </c>
      <c r="E32" s="72">
        <v>5616</v>
      </c>
      <c r="F32" s="72">
        <v>6799</v>
      </c>
      <c r="G32" s="72">
        <v>1672</v>
      </c>
      <c r="H32" s="279">
        <v>2522</v>
      </c>
    </row>
    <row r="33" spans="1:8" ht="15.75" customHeight="1">
      <c r="A33" s="976"/>
      <c r="B33" s="768">
        <v>2013</v>
      </c>
      <c r="C33" s="276">
        <v>5347</v>
      </c>
      <c r="D33" s="276">
        <v>6328</v>
      </c>
      <c r="E33" s="276">
        <v>5410</v>
      </c>
      <c r="F33" s="276">
        <v>6554</v>
      </c>
      <c r="G33" s="276">
        <v>1609</v>
      </c>
      <c r="H33" s="764">
        <v>2296</v>
      </c>
    </row>
    <row r="34" spans="1:8" ht="15.75" customHeight="1">
      <c r="A34" s="976"/>
      <c r="B34" s="768">
        <v>2014</v>
      </c>
      <c r="C34" s="276">
        <v>4969</v>
      </c>
      <c r="D34" s="276">
        <v>5834</v>
      </c>
      <c r="E34" s="276">
        <v>5129</v>
      </c>
      <c r="F34" s="276">
        <v>6112</v>
      </c>
      <c r="G34" s="276">
        <v>1449</v>
      </c>
      <c r="H34" s="764">
        <v>2018</v>
      </c>
    </row>
    <row r="35" spans="1:8" ht="15.75" customHeight="1">
      <c r="A35" s="976"/>
      <c r="B35" s="768">
        <v>2015</v>
      </c>
      <c r="C35" s="276">
        <v>4469</v>
      </c>
      <c r="D35" s="276">
        <v>5231</v>
      </c>
      <c r="E35" s="276">
        <v>4463</v>
      </c>
      <c r="F35" s="276">
        <v>5311</v>
      </c>
      <c r="G35" s="276">
        <v>1455</v>
      </c>
      <c r="H35" s="764">
        <v>1938</v>
      </c>
    </row>
    <row r="36" spans="1:8" ht="15.75" customHeight="1">
      <c r="A36" s="976"/>
      <c r="B36" s="330">
        <v>2016</v>
      </c>
      <c r="C36" s="276">
        <v>4056</v>
      </c>
      <c r="D36" s="276">
        <v>4733</v>
      </c>
      <c r="E36" s="276">
        <v>4181</v>
      </c>
      <c r="F36" s="276">
        <v>4936</v>
      </c>
      <c r="G36" s="276">
        <v>1330</v>
      </c>
      <c r="H36" s="764">
        <v>1735</v>
      </c>
    </row>
    <row r="37" spans="1:8" ht="15.75" customHeight="1">
      <c r="A37" s="984" t="s">
        <v>12</v>
      </c>
      <c r="B37" s="285">
        <v>2012</v>
      </c>
      <c r="C37" s="72">
        <v>4910</v>
      </c>
      <c r="D37" s="72">
        <v>5981</v>
      </c>
      <c r="E37" s="72">
        <v>5043</v>
      </c>
      <c r="F37" s="72">
        <v>6220</v>
      </c>
      <c r="G37" s="72">
        <v>1884</v>
      </c>
      <c r="H37" s="279">
        <v>2521</v>
      </c>
    </row>
    <row r="38" spans="1:8" ht="15.75" customHeight="1">
      <c r="A38" s="976"/>
      <c r="B38" s="285">
        <v>2013</v>
      </c>
      <c r="C38" s="72">
        <v>4902</v>
      </c>
      <c r="D38" s="72">
        <v>6042</v>
      </c>
      <c r="E38" s="72">
        <v>4862</v>
      </c>
      <c r="F38" s="72">
        <v>6024</v>
      </c>
      <c r="G38" s="72">
        <v>1924</v>
      </c>
      <c r="H38" s="279">
        <v>2539</v>
      </c>
    </row>
    <row r="39" spans="1:8" ht="15.75" customHeight="1">
      <c r="A39" s="976"/>
      <c r="B39" s="285">
        <v>2014</v>
      </c>
      <c r="C39" s="72">
        <v>4862</v>
      </c>
      <c r="D39" s="72">
        <v>6033</v>
      </c>
      <c r="E39" s="72">
        <v>4767</v>
      </c>
      <c r="F39" s="72">
        <v>5948</v>
      </c>
      <c r="G39" s="72">
        <v>2019</v>
      </c>
      <c r="H39" s="279">
        <v>2624</v>
      </c>
    </row>
    <row r="40" spans="1:8" ht="15.75" customHeight="1">
      <c r="A40" s="976"/>
      <c r="B40" s="285">
        <v>2015</v>
      </c>
      <c r="C40" s="72">
        <v>4364</v>
      </c>
      <c r="D40" s="72">
        <v>5449</v>
      </c>
      <c r="E40" s="72">
        <v>4348</v>
      </c>
      <c r="F40" s="72">
        <v>5431</v>
      </c>
      <c r="G40" s="72">
        <v>2035</v>
      </c>
      <c r="H40" s="279">
        <v>2642</v>
      </c>
    </row>
    <row r="41" spans="1:8" ht="15.75" customHeight="1">
      <c r="A41" s="976"/>
      <c r="B41" s="285">
        <v>2016</v>
      </c>
      <c r="C41" s="72">
        <v>4022</v>
      </c>
      <c r="D41" s="72">
        <v>4831</v>
      </c>
      <c r="E41" s="72">
        <v>3963</v>
      </c>
      <c r="F41" s="72">
        <v>4771</v>
      </c>
      <c r="G41" s="72">
        <v>2094</v>
      </c>
      <c r="H41" s="279">
        <v>2702</v>
      </c>
    </row>
    <row r="42" spans="1:8" ht="15.75" customHeight="1">
      <c r="A42" s="976" t="s">
        <v>13</v>
      </c>
      <c r="B42" s="285">
        <v>2012</v>
      </c>
      <c r="C42" s="72">
        <v>6540</v>
      </c>
      <c r="D42" s="72">
        <v>8096</v>
      </c>
      <c r="E42" s="72">
        <v>6360</v>
      </c>
      <c r="F42" s="72">
        <v>7885</v>
      </c>
      <c r="G42" s="72">
        <v>2976</v>
      </c>
      <c r="H42" s="279">
        <v>4051</v>
      </c>
    </row>
    <row r="43" spans="1:8" ht="15.75" customHeight="1">
      <c r="A43" s="976"/>
      <c r="B43" s="286">
        <v>2013</v>
      </c>
      <c r="C43" s="283">
        <v>6621</v>
      </c>
      <c r="D43" s="283">
        <v>8352</v>
      </c>
      <c r="E43" s="283">
        <v>7058</v>
      </c>
      <c r="F43" s="283">
        <v>8903</v>
      </c>
      <c r="G43" s="283">
        <v>2539</v>
      </c>
      <c r="H43" s="284">
        <v>3500</v>
      </c>
    </row>
    <row r="44" spans="1:8" ht="15.75" customHeight="1">
      <c r="A44" s="976"/>
      <c r="B44" s="286">
        <v>2014</v>
      </c>
      <c r="C44" s="283">
        <v>5986</v>
      </c>
      <c r="D44" s="283">
        <v>7499</v>
      </c>
      <c r="E44" s="283">
        <v>6259</v>
      </c>
      <c r="F44" s="283">
        <v>7917</v>
      </c>
      <c r="G44" s="283">
        <v>2266</v>
      </c>
      <c r="H44" s="284">
        <v>3082</v>
      </c>
    </row>
    <row r="45" spans="1:8" ht="15.75" customHeight="1">
      <c r="A45" s="976"/>
      <c r="B45" s="286">
        <v>2015</v>
      </c>
      <c r="C45" s="283">
        <v>5619</v>
      </c>
      <c r="D45" s="283">
        <v>6797</v>
      </c>
      <c r="E45" s="283">
        <v>5721</v>
      </c>
      <c r="F45" s="283">
        <v>7001</v>
      </c>
      <c r="G45" s="283">
        <v>2164</v>
      </c>
      <c r="H45" s="284">
        <v>2878</v>
      </c>
    </row>
    <row r="46" spans="1:8" ht="15.75" customHeight="1" thickBot="1">
      <c r="A46" s="986"/>
      <c r="B46" s="286">
        <v>2016</v>
      </c>
      <c r="C46" s="283">
        <v>4861</v>
      </c>
      <c r="D46" s="283">
        <v>5749</v>
      </c>
      <c r="E46" s="283">
        <v>5134</v>
      </c>
      <c r="F46" s="283">
        <v>6087</v>
      </c>
      <c r="G46" s="283">
        <v>1891</v>
      </c>
      <c r="H46" s="284">
        <v>2540</v>
      </c>
    </row>
    <row r="47" spans="1:8" ht="15.75" customHeight="1" thickTop="1">
      <c r="A47" s="975" t="s">
        <v>14</v>
      </c>
      <c r="B47" s="516">
        <v>2012</v>
      </c>
      <c r="C47" s="533">
        <v>37804</v>
      </c>
      <c r="D47" s="533">
        <v>43913</v>
      </c>
      <c r="E47" s="533">
        <v>38287</v>
      </c>
      <c r="F47" s="533">
        <v>44851</v>
      </c>
      <c r="G47" s="533">
        <v>16785</v>
      </c>
      <c r="H47" s="534">
        <v>21966</v>
      </c>
    </row>
    <row r="48" spans="1:8" ht="15.75" customHeight="1">
      <c r="A48" s="976"/>
      <c r="B48" s="513">
        <v>2013</v>
      </c>
      <c r="C48" s="73">
        <v>37828</v>
      </c>
      <c r="D48" s="73">
        <v>44185</v>
      </c>
      <c r="E48" s="73">
        <v>38547</v>
      </c>
      <c r="F48" s="73">
        <v>45236</v>
      </c>
      <c r="G48" s="73">
        <v>16066</v>
      </c>
      <c r="H48" s="280">
        <v>20915</v>
      </c>
    </row>
    <row r="49" spans="1:8" ht="15.75" customHeight="1">
      <c r="A49" s="976"/>
      <c r="B49" s="513">
        <v>2014</v>
      </c>
      <c r="C49" s="73">
        <v>35614</v>
      </c>
      <c r="D49" s="73">
        <v>41407</v>
      </c>
      <c r="E49" s="73">
        <v>36724</v>
      </c>
      <c r="F49" s="73">
        <v>42900</v>
      </c>
      <c r="G49" s="73">
        <v>14956</v>
      </c>
      <c r="H49" s="280">
        <v>19422</v>
      </c>
    </row>
    <row r="50" spans="1:8" ht="15.75" customHeight="1">
      <c r="A50" s="976"/>
      <c r="B50" s="513">
        <v>2015</v>
      </c>
      <c r="C50" s="73">
        <v>32122</v>
      </c>
      <c r="D50" s="73">
        <v>37036</v>
      </c>
      <c r="E50" s="73">
        <v>32407</v>
      </c>
      <c r="F50" s="73">
        <v>37661</v>
      </c>
      <c r="G50" s="73">
        <v>14671</v>
      </c>
      <c r="H50" s="280">
        <v>18797</v>
      </c>
    </row>
    <row r="51" spans="1:8" ht="15.75" customHeight="1" thickBot="1">
      <c r="A51" s="977"/>
      <c r="B51" s="765">
        <v>2016</v>
      </c>
      <c r="C51" s="766">
        <f aca="true" t="shared" si="0" ref="C51:H51">C11+C16+C21+C26+C31+C36+C41+C46</f>
        <v>30051</v>
      </c>
      <c r="D51" s="766">
        <f t="shared" si="0"/>
        <v>34335</v>
      </c>
      <c r="E51" s="766">
        <f t="shared" si="0"/>
        <v>30144</v>
      </c>
      <c r="F51" s="766">
        <f t="shared" si="0"/>
        <v>34366</v>
      </c>
      <c r="G51" s="766">
        <f t="shared" si="0"/>
        <v>14013</v>
      </c>
      <c r="H51" s="767">
        <f t="shared" si="0"/>
        <v>17928</v>
      </c>
    </row>
    <row r="52" spans="1:7" ht="15.75" customHeight="1" thickTop="1">
      <c r="A52" s="107"/>
      <c r="B52" s="2"/>
      <c r="C52" s="2"/>
      <c r="D52" s="2"/>
      <c r="E52" s="2"/>
      <c r="F52" s="2"/>
      <c r="G52" s="2"/>
    </row>
    <row r="53" spans="2:7" ht="15.75" customHeight="1">
      <c r="B53" s="972" t="s">
        <v>246</v>
      </c>
      <c r="C53" s="972"/>
      <c r="D53" s="972"/>
      <c r="E53" s="6"/>
      <c r="F53" s="6"/>
      <c r="G53" s="6"/>
    </row>
  </sheetData>
  <sheetProtection/>
  <mergeCells count="19">
    <mergeCell ref="E5:F5"/>
    <mergeCell ref="G5:H5"/>
    <mergeCell ref="A7:A11"/>
    <mergeCell ref="A12:A16"/>
    <mergeCell ref="A17:A21"/>
    <mergeCell ref="A47:A51"/>
    <mergeCell ref="A32:A36"/>
    <mergeCell ref="A37:A41"/>
    <mergeCell ref="A42:A46"/>
    <mergeCell ref="B53:D53"/>
    <mergeCell ref="A1:H1"/>
    <mergeCell ref="A2:H2"/>
    <mergeCell ref="A3:H3"/>
    <mergeCell ref="A4:A6"/>
    <mergeCell ref="B4:B6"/>
    <mergeCell ref="C4:H4"/>
    <mergeCell ref="C5:D5"/>
    <mergeCell ref="A22:A26"/>
    <mergeCell ref="A27:A31"/>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rgb="FF92D050"/>
  </sheetPr>
  <dimension ref="A1:P16"/>
  <sheetViews>
    <sheetView zoomScaleSheetLayoutView="100" zoomScalePageLayoutView="0" workbookViewId="0" topLeftCell="A1">
      <selection activeCell="A1" sqref="A1:O1"/>
    </sheetView>
  </sheetViews>
  <sheetFormatPr defaultColWidth="9.140625" defaultRowHeight="12.75"/>
  <cols>
    <col min="1" max="1" width="10.7109375" style="0" customWidth="1"/>
    <col min="2" max="2" width="10.00390625" style="0" bestFit="1" customWidth="1"/>
    <col min="3" max="3" width="8.28125" style="0" customWidth="1"/>
    <col min="4" max="4" width="6.28125" style="0" customWidth="1"/>
    <col min="5" max="5" width="8.28125" style="0" customWidth="1"/>
    <col min="6" max="6" width="6.28125" style="0" customWidth="1"/>
    <col min="7" max="7" width="7.57421875" style="0" customWidth="1"/>
    <col min="8" max="8" width="6.28125" style="0" customWidth="1"/>
    <col min="9" max="9" width="7.57421875" style="0" customWidth="1"/>
    <col min="10" max="10" width="6.28125" style="0" customWidth="1"/>
    <col min="11" max="13" width="8.28125" style="0" customWidth="1"/>
    <col min="14" max="14" width="7.57421875" style="0" customWidth="1"/>
    <col min="15" max="15" width="13.140625" style="0" customWidth="1"/>
  </cols>
  <sheetData>
    <row r="1" spans="1:15" s="15" customFormat="1" ht="16.5" customHeight="1">
      <c r="A1" s="973" t="s">
        <v>104</v>
      </c>
      <c r="B1" s="973"/>
      <c r="C1" s="973"/>
      <c r="D1" s="973"/>
      <c r="E1" s="973"/>
      <c r="F1" s="973"/>
      <c r="G1" s="973"/>
      <c r="H1" s="973"/>
      <c r="I1" s="973"/>
      <c r="J1" s="973"/>
      <c r="K1" s="973"/>
      <c r="L1" s="973"/>
      <c r="M1" s="973"/>
      <c r="N1" s="973"/>
      <c r="O1" s="973"/>
    </row>
    <row r="2" spans="1:16" s="15" customFormat="1" ht="19.5" customHeight="1" thickBot="1">
      <c r="A2" s="1054"/>
      <c r="B2" s="1054"/>
      <c r="C2" s="1054"/>
      <c r="D2" s="1054"/>
      <c r="E2" s="1054"/>
      <c r="F2" s="1054"/>
      <c r="G2" s="1054"/>
      <c r="H2" s="1054"/>
      <c r="I2" s="1054"/>
      <c r="J2" s="1054"/>
      <c r="K2" s="1054"/>
      <c r="L2" s="1054"/>
      <c r="M2" s="1054"/>
      <c r="N2" s="1054"/>
      <c r="O2" s="1054"/>
      <c r="P2" s="16"/>
    </row>
    <row r="3" spans="1:15" s="15" customFormat="1" ht="42" customHeight="1" thickTop="1">
      <c r="A3" s="975" t="s">
        <v>3</v>
      </c>
      <c r="B3" s="978" t="s">
        <v>80</v>
      </c>
      <c r="C3" s="981" t="s">
        <v>81</v>
      </c>
      <c r="D3" s="981"/>
      <c r="E3" s="981"/>
      <c r="F3" s="981"/>
      <c r="G3" s="981"/>
      <c r="H3" s="981"/>
      <c r="I3" s="981"/>
      <c r="J3" s="981"/>
      <c r="K3" s="981" t="s">
        <v>121</v>
      </c>
      <c r="L3" s="981"/>
      <c r="M3" s="981"/>
      <c r="N3" s="981"/>
      <c r="O3" s="287" t="s">
        <v>53</v>
      </c>
    </row>
    <row r="4" spans="1:15" s="15" customFormat="1" ht="60" customHeight="1" thickBot="1">
      <c r="A4" s="977"/>
      <c r="B4" s="980"/>
      <c r="C4" s="327" t="s">
        <v>57</v>
      </c>
      <c r="D4" s="327" t="s">
        <v>44</v>
      </c>
      <c r="E4" s="327" t="s">
        <v>12</v>
      </c>
      <c r="F4" s="327" t="s">
        <v>44</v>
      </c>
      <c r="G4" s="327" t="s">
        <v>83</v>
      </c>
      <c r="H4" s="327" t="s">
        <v>44</v>
      </c>
      <c r="I4" s="327" t="s">
        <v>84</v>
      </c>
      <c r="J4" s="327" t="s">
        <v>44</v>
      </c>
      <c r="K4" s="327" t="s">
        <v>85</v>
      </c>
      <c r="L4" s="327" t="s">
        <v>86</v>
      </c>
      <c r="M4" s="327" t="s">
        <v>87</v>
      </c>
      <c r="N4" s="327" t="s">
        <v>88</v>
      </c>
      <c r="O4" s="328" t="s">
        <v>105</v>
      </c>
    </row>
    <row r="5" spans="1:15" s="15" customFormat="1" ht="19.5" customHeight="1" thickTop="1">
      <c r="A5" s="136" t="s">
        <v>18</v>
      </c>
      <c r="B5" s="343">
        <v>39</v>
      </c>
      <c r="C5" s="324">
        <v>4</v>
      </c>
      <c r="D5" s="325">
        <f aca="true" t="shared" si="0" ref="D5:D13">C5/B5*100</f>
        <v>10.256410256410255</v>
      </c>
      <c r="E5" s="324">
        <v>30</v>
      </c>
      <c r="F5" s="325">
        <f aca="true" t="shared" si="1" ref="F5:F13">E5/B5*100</f>
        <v>76.92307692307693</v>
      </c>
      <c r="G5" s="324">
        <v>4</v>
      </c>
      <c r="H5" s="325">
        <f aca="true" t="shared" si="2" ref="H5:H11">G5/B5*100</f>
        <v>10.256410256410255</v>
      </c>
      <c r="I5" s="324">
        <v>0</v>
      </c>
      <c r="J5" s="581" t="s">
        <v>52</v>
      </c>
      <c r="K5" s="622">
        <v>0</v>
      </c>
      <c r="L5" s="622">
        <v>9</v>
      </c>
      <c r="M5" s="622">
        <v>6</v>
      </c>
      <c r="N5" s="622">
        <v>0</v>
      </c>
      <c r="O5" s="574">
        <v>38</v>
      </c>
    </row>
    <row r="6" spans="1:15" s="15" customFormat="1" ht="19.5" customHeight="1">
      <c r="A6" s="137" t="s">
        <v>19</v>
      </c>
      <c r="B6" s="344">
        <v>2</v>
      </c>
      <c r="C6" s="322">
        <v>1</v>
      </c>
      <c r="D6" s="321">
        <f t="shared" si="0"/>
        <v>50</v>
      </c>
      <c r="E6" s="322">
        <v>1</v>
      </c>
      <c r="F6" s="321">
        <f t="shared" si="1"/>
        <v>50</v>
      </c>
      <c r="G6" s="322">
        <v>0</v>
      </c>
      <c r="H6" s="325" t="s">
        <v>273</v>
      </c>
      <c r="I6" s="322">
        <v>0</v>
      </c>
      <c r="J6" s="325" t="s">
        <v>52</v>
      </c>
      <c r="K6" s="322">
        <v>0</v>
      </c>
      <c r="L6" s="322">
        <v>0</v>
      </c>
      <c r="M6" s="322">
        <v>1</v>
      </c>
      <c r="N6" s="322">
        <v>0</v>
      </c>
      <c r="O6" s="323">
        <v>2</v>
      </c>
    </row>
    <row r="7" spans="1:15" s="15" customFormat="1" ht="19.5" customHeight="1">
      <c r="A7" s="137" t="s">
        <v>20</v>
      </c>
      <c r="B7" s="344">
        <v>4</v>
      </c>
      <c r="C7" s="322">
        <v>0</v>
      </c>
      <c r="D7" s="321">
        <f t="shared" si="0"/>
        <v>0</v>
      </c>
      <c r="E7" s="322">
        <v>3</v>
      </c>
      <c r="F7" s="321">
        <f t="shared" si="1"/>
        <v>75</v>
      </c>
      <c r="G7" s="322">
        <v>0</v>
      </c>
      <c r="H7" s="321" t="s">
        <v>52</v>
      </c>
      <c r="I7" s="322">
        <v>0</v>
      </c>
      <c r="J7" s="325" t="s">
        <v>52</v>
      </c>
      <c r="K7" s="322">
        <v>1</v>
      </c>
      <c r="L7" s="322">
        <v>2</v>
      </c>
      <c r="M7" s="322">
        <v>0</v>
      </c>
      <c r="N7" s="322">
        <v>0</v>
      </c>
      <c r="O7" s="323">
        <v>3</v>
      </c>
    </row>
    <row r="8" spans="1:15" s="15" customFormat="1" ht="19.5" customHeight="1">
      <c r="A8" s="137" t="s">
        <v>21</v>
      </c>
      <c r="B8" s="344">
        <v>19</v>
      </c>
      <c r="C8" s="322">
        <v>2</v>
      </c>
      <c r="D8" s="321">
        <f t="shared" si="0"/>
        <v>10.526315789473683</v>
      </c>
      <c r="E8" s="322">
        <v>15</v>
      </c>
      <c r="F8" s="321">
        <f t="shared" si="1"/>
        <v>78.94736842105263</v>
      </c>
      <c r="G8" s="322">
        <v>2</v>
      </c>
      <c r="H8" s="321">
        <f t="shared" si="2"/>
        <v>10.526315789473683</v>
      </c>
      <c r="I8" s="322">
        <v>0</v>
      </c>
      <c r="J8" s="325" t="s">
        <v>52</v>
      </c>
      <c r="K8" s="322">
        <v>0</v>
      </c>
      <c r="L8" s="322">
        <v>2</v>
      </c>
      <c r="M8" s="322">
        <v>3</v>
      </c>
      <c r="N8" s="322">
        <v>0</v>
      </c>
      <c r="O8" s="323">
        <v>18</v>
      </c>
    </row>
    <row r="9" spans="1:15" s="15" customFormat="1" ht="19.5" customHeight="1">
      <c r="A9" s="137" t="s">
        <v>22</v>
      </c>
      <c r="B9" s="344">
        <v>15</v>
      </c>
      <c r="C9" s="322">
        <v>1</v>
      </c>
      <c r="D9" s="321">
        <f t="shared" si="0"/>
        <v>6.666666666666667</v>
      </c>
      <c r="E9" s="322">
        <v>7</v>
      </c>
      <c r="F9" s="321">
        <f t="shared" si="1"/>
        <v>46.666666666666664</v>
      </c>
      <c r="G9" s="322">
        <v>6</v>
      </c>
      <c r="H9" s="321">
        <f t="shared" si="2"/>
        <v>40</v>
      </c>
      <c r="I9" s="322">
        <v>0</v>
      </c>
      <c r="J9" s="325" t="s">
        <v>52</v>
      </c>
      <c r="K9" s="322">
        <v>2</v>
      </c>
      <c r="L9" s="322">
        <v>1</v>
      </c>
      <c r="M9" s="322">
        <v>6</v>
      </c>
      <c r="N9" s="322">
        <v>0</v>
      </c>
      <c r="O9" s="323">
        <v>13</v>
      </c>
    </row>
    <row r="10" spans="1:15" s="15" customFormat="1" ht="19.5" customHeight="1">
      <c r="A10" s="137" t="s">
        <v>23</v>
      </c>
      <c r="B10" s="344">
        <v>23</v>
      </c>
      <c r="C10" s="322">
        <v>1</v>
      </c>
      <c r="D10" s="321">
        <f t="shared" si="0"/>
        <v>4.3478260869565215</v>
      </c>
      <c r="E10" s="105">
        <v>17</v>
      </c>
      <c r="F10" s="321">
        <f t="shared" si="1"/>
        <v>73.91304347826086</v>
      </c>
      <c r="G10" s="322">
        <v>2</v>
      </c>
      <c r="H10" s="321">
        <f t="shared" si="2"/>
        <v>8.695652173913043</v>
      </c>
      <c r="I10" s="322">
        <v>0</v>
      </c>
      <c r="J10" s="325" t="s">
        <v>52</v>
      </c>
      <c r="K10" s="322">
        <v>0</v>
      </c>
      <c r="L10" s="322">
        <v>2</v>
      </c>
      <c r="M10" s="322">
        <v>3</v>
      </c>
      <c r="N10" s="322">
        <v>0</v>
      </c>
      <c r="O10" s="323">
        <v>23</v>
      </c>
    </row>
    <row r="11" spans="1:15" s="15" customFormat="1" ht="19.5" customHeight="1">
      <c r="A11" s="137" t="s">
        <v>12</v>
      </c>
      <c r="B11" s="344">
        <v>18</v>
      </c>
      <c r="C11" s="322">
        <v>0</v>
      </c>
      <c r="D11" s="321">
        <f t="shared" si="0"/>
        <v>0</v>
      </c>
      <c r="E11" s="105">
        <v>15</v>
      </c>
      <c r="F11" s="321">
        <f t="shared" si="1"/>
        <v>83.33333333333334</v>
      </c>
      <c r="G11" s="322">
        <v>1</v>
      </c>
      <c r="H11" s="321">
        <f t="shared" si="2"/>
        <v>5.555555555555555</v>
      </c>
      <c r="I11" s="322">
        <v>0</v>
      </c>
      <c r="J11" s="325" t="s">
        <v>52</v>
      </c>
      <c r="K11" s="322">
        <v>0</v>
      </c>
      <c r="L11" s="322">
        <v>1</v>
      </c>
      <c r="M11" s="322">
        <v>10</v>
      </c>
      <c r="N11" s="322">
        <v>0</v>
      </c>
      <c r="O11" s="323">
        <v>18</v>
      </c>
    </row>
    <row r="12" spans="1:15" s="15" customFormat="1" ht="19.5" customHeight="1">
      <c r="A12" s="137" t="s">
        <v>13</v>
      </c>
      <c r="B12" s="344">
        <v>31</v>
      </c>
      <c r="C12" s="322">
        <v>2</v>
      </c>
      <c r="D12" s="321">
        <f t="shared" si="0"/>
        <v>6.451612903225806</v>
      </c>
      <c r="E12" s="105">
        <v>28</v>
      </c>
      <c r="F12" s="321">
        <f t="shared" si="1"/>
        <v>90.32258064516128</v>
      </c>
      <c r="G12" s="322">
        <v>0</v>
      </c>
      <c r="H12" s="321" t="s">
        <v>273</v>
      </c>
      <c r="I12" s="322">
        <v>0</v>
      </c>
      <c r="J12" s="325" t="s">
        <v>52</v>
      </c>
      <c r="K12" s="322">
        <v>1</v>
      </c>
      <c r="L12" s="322">
        <v>4</v>
      </c>
      <c r="M12" s="322">
        <v>24</v>
      </c>
      <c r="N12" s="322">
        <v>0</v>
      </c>
      <c r="O12" s="323">
        <v>31</v>
      </c>
    </row>
    <row r="13" spans="1:15" s="15" customFormat="1" ht="19.5" customHeight="1" thickBot="1">
      <c r="A13" s="289" t="s">
        <v>182</v>
      </c>
      <c r="B13" s="345">
        <v>6</v>
      </c>
      <c r="C13" s="332">
        <v>0</v>
      </c>
      <c r="D13" s="321">
        <f t="shared" si="0"/>
        <v>0</v>
      </c>
      <c r="E13" s="346">
        <v>6</v>
      </c>
      <c r="F13" s="333">
        <f t="shared" si="1"/>
        <v>100</v>
      </c>
      <c r="G13" s="332">
        <v>0</v>
      </c>
      <c r="H13" s="321" t="s">
        <v>52</v>
      </c>
      <c r="I13" s="332">
        <v>0</v>
      </c>
      <c r="J13" s="580" t="s">
        <v>52</v>
      </c>
      <c r="K13" s="332">
        <v>0</v>
      </c>
      <c r="L13" s="332">
        <v>1</v>
      </c>
      <c r="M13" s="332">
        <v>1</v>
      </c>
      <c r="N13" s="332">
        <v>0</v>
      </c>
      <c r="O13" s="334">
        <v>6</v>
      </c>
    </row>
    <row r="14" spans="1:15" s="15" customFormat="1" ht="24" customHeight="1" thickBot="1" thickTop="1">
      <c r="A14" s="148" t="s">
        <v>14</v>
      </c>
      <c r="B14" s="335">
        <f>SUM(B5:B13)</f>
        <v>157</v>
      </c>
      <c r="C14" s="319">
        <f>SUM(C5:C13)</f>
        <v>11</v>
      </c>
      <c r="D14" s="336">
        <f>C14/B14*100</f>
        <v>7.006369426751593</v>
      </c>
      <c r="E14" s="319">
        <f>SUM(E5:E13)</f>
        <v>122</v>
      </c>
      <c r="F14" s="336">
        <f>E14/B14*100</f>
        <v>77.70700636942675</v>
      </c>
      <c r="G14" s="319">
        <f>SUM(G5:G13)</f>
        <v>15</v>
      </c>
      <c r="H14" s="336">
        <f>G14/B14*100</f>
        <v>9.554140127388536</v>
      </c>
      <c r="I14" s="319">
        <v>0</v>
      </c>
      <c r="J14" s="623" t="s">
        <v>52</v>
      </c>
      <c r="K14" s="319">
        <f>SUM(K5:K13)</f>
        <v>4</v>
      </c>
      <c r="L14" s="319">
        <f>SUM(L5:L13)</f>
        <v>22</v>
      </c>
      <c r="M14" s="319">
        <f>SUM(M5:M13)</f>
        <v>54</v>
      </c>
      <c r="N14" s="319">
        <f>SUM(N5:N13)</f>
        <v>0</v>
      </c>
      <c r="O14" s="337">
        <f>SUM(O5:O13)</f>
        <v>152</v>
      </c>
    </row>
    <row r="15" spans="2:15" ht="13.5" thickTop="1">
      <c r="B15" s="48"/>
      <c r="C15" s="47"/>
      <c r="D15" s="49"/>
      <c r="F15" s="558"/>
      <c r="G15" s="2"/>
      <c r="H15" s="558"/>
      <c r="J15" s="558"/>
      <c r="O15" s="86"/>
    </row>
    <row r="16" spans="2:15" ht="12.75">
      <c r="B16" s="829"/>
      <c r="C16" s="829"/>
      <c r="D16" s="829"/>
      <c r="E16" s="829"/>
      <c r="F16" s="829"/>
      <c r="G16" s="829"/>
      <c r="H16" s="829"/>
      <c r="I16" s="829"/>
      <c r="J16" s="829"/>
      <c r="K16" s="829"/>
      <c r="L16" s="829"/>
      <c r="M16" s="829"/>
      <c r="N16" s="829"/>
      <c r="O16" s="829"/>
    </row>
  </sheetData>
  <sheetProtection/>
  <mergeCells count="6">
    <mergeCell ref="A2:O2"/>
    <mergeCell ref="A1:O1"/>
    <mergeCell ref="A3:A4"/>
    <mergeCell ref="B3:B4"/>
    <mergeCell ref="C3:J3"/>
    <mergeCell ref="K3:N3"/>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rgb="FF92D050"/>
  </sheetPr>
  <dimension ref="A1:Q24"/>
  <sheetViews>
    <sheetView zoomScalePageLayoutView="0" workbookViewId="0" topLeftCell="A1">
      <selection activeCell="A1" sqref="A1:G1"/>
    </sheetView>
  </sheetViews>
  <sheetFormatPr defaultColWidth="9.140625" defaultRowHeight="12.75"/>
  <cols>
    <col min="1" max="1" width="19.140625" style="582" customWidth="1"/>
    <col min="2" max="7" width="13.7109375" style="582" customWidth="1"/>
    <col min="8" max="9" width="9.140625" style="582" customWidth="1"/>
    <col min="10" max="10" width="16.421875" style="582" customWidth="1"/>
    <col min="11" max="16384" width="9.140625" style="582" customWidth="1"/>
  </cols>
  <sheetData>
    <row r="1" spans="1:7" ht="19.5" customHeight="1">
      <c r="A1" s="973" t="s">
        <v>0</v>
      </c>
      <c r="B1" s="973"/>
      <c r="C1" s="973"/>
      <c r="D1" s="973"/>
      <c r="E1" s="973"/>
      <c r="F1" s="973"/>
      <c r="G1" s="973"/>
    </row>
    <row r="2" spans="1:17" ht="19.5" customHeight="1">
      <c r="A2" s="1014" t="s">
        <v>401</v>
      </c>
      <c r="B2" s="1014"/>
      <c r="C2" s="1014"/>
      <c r="D2" s="1014"/>
      <c r="E2" s="1014"/>
      <c r="F2" s="1014"/>
      <c r="G2" s="1014"/>
      <c r="H2" s="583"/>
      <c r="I2" s="712"/>
      <c r="J2" s="712"/>
      <c r="K2" s="712"/>
      <c r="L2" s="712"/>
      <c r="M2" s="712"/>
      <c r="N2" s="712"/>
      <c r="O2" s="712"/>
      <c r="P2" s="712"/>
      <c r="Q2" s="712"/>
    </row>
    <row r="3" spans="1:17" ht="12" customHeight="1" thickBot="1">
      <c r="A3" s="1062"/>
      <c r="B3" s="1062"/>
      <c r="C3" s="1062"/>
      <c r="D3" s="1062"/>
      <c r="E3" s="1062"/>
      <c r="F3" s="1062"/>
      <c r="G3" s="1062"/>
      <c r="H3" s="583"/>
      <c r="I3" s="712"/>
      <c r="J3" s="712"/>
      <c r="K3" s="712"/>
      <c r="L3" s="712"/>
      <c r="M3" s="712"/>
      <c r="N3" s="712"/>
      <c r="O3" s="712"/>
      <c r="P3" s="712"/>
      <c r="Q3" s="712"/>
    </row>
    <row r="4" spans="1:17" ht="19.5" customHeight="1" thickTop="1">
      <c r="A4" s="584" t="s">
        <v>221</v>
      </c>
      <c r="B4" s="585" t="s">
        <v>222</v>
      </c>
      <c r="C4" s="586" t="s">
        <v>222</v>
      </c>
      <c r="D4" s="1066" t="s">
        <v>223</v>
      </c>
      <c r="E4" s="1067"/>
      <c r="F4" s="1067"/>
      <c r="G4" s="1068"/>
      <c r="H4" s="587"/>
      <c r="I4" s="713"/>
      <c r="J4" s="708"/>
      <c r="K4" s="709"/>
      <c r="L4" s="709"/>
      <c r="M4" s="1056"/>
      <c r="N4" s="1056"/>
      <c r="O4" s="1056"/>
      <c r="P4" s="1056"/>
      <c r="Q4" s="712"/>
    </row>
    <row r="5" spans="1:17" ht="19.5" customHeight="1" thickBot="1">
      <c r="A5" s="588" t="s">
        <v>224</v>
      </c>
      <c r="B5" s="589" t="s">
        <v>225</v>
      </c>
      <c r="C5" s="590" t="s">
        <v>226</v>
      </c>
      <c r="D5" s="591" t="s">
        <v>57</v>
      </c>
      <c r="E5" s="592" t="s">
        <v>12</v>
      </c>
      <c r="F5" s="592" t="s">
        <v>227</v>
      </c>
      <c r="G5" s="593" t="s">
        <v>228</v>
      </c>
      <c r="H5" s="587"/>
      <c r="I5" s="713"/>
      <c r="J5" s="708"/>
      <c r="K5" s="709"/>
      <c r="L5" s="709"/>
      <c r="M5" s="709"/>
      <c r="N5" s="709"/>
      <c r="O5" s="709"/>
      <c r="P5" s="709"/>
      <c r="Q5" s="712"/>
    </row>
    <row r="6" spans="1:17" ht="19.5" customHeight="1" thickTop="1">
      <c r="A6" s="594" t="s">
        <v>229</v>
      </c>
      <c r="B6" s="624">
        <v>5</v>
      </c>
      <c r="C6" s="662">
        <v>7</v>
      </c>
      <c r="D6" s="667">
        <v>1</v>
      </c>
      <c r="E6" s="667">
        <v>3</v>
      </c>
      <c r="F6" s="667">
        <v>1</v>
      </c>
      <c r="G6" s="664">
        <v>0</v>
      </c>
      <c r="H6" s="587"/>
      <c r="I6" s="714"/>
      <c r="J6" s="710"/>
      <c r="K6" s="711"/>
      <c r="L6" s="711"/>
      <c r="M6" s="711"/>
      <c r="N6" s="711"/>
      <c r="O6" s="711"/>
      <c r="P6" s="711"/>
      <c r="Q6" s="712"/>
    </row>
    <row r="7" spans="1:17" ht="19.5" customHeight="1">
      <c r="A7" s="595" t="s">
        <v>230</v>
      </c>
      <c r="B7" s="598">
        <v>0</v>
      </c>
      <c r="C7" s="663">
        <v>0</v>
      </c>
      <c r="D7" s="660">
        <v>0</v>
      </c>
      <c r="E7" s="660">
        <v>0</v>
      </c>
      <c r="F7" s="660">
        <v>0</v>
      </c>
      <c r="G7" s="665">
        <v>0</v>
      </c>
      <c r="H7" s="587"/>
      <c r="I7" s="714"/>
      <c r="J7" s="710"/>
      <c r="K7" s="711"/>
      <c r="L7" s="711"/>
      <c r="M7" s="711"/>
      <c r="N7" s="711"/>
      <c r="O7" s="711"/>
      <c r="P7" s="711"/>
      <c r="Q7" s="712"/>
    </row>
    <row r="8" spans="1:17" ht="19.5" customHeight="1">
      <c r="A8" s="595" t="s">
        <v>231</v>
      </c>
      <c r="B8" s="598">
        <v>0</v>
      </c>
      <c r="C8" s="663">
        <v>1</v>
      </c>
      <c r="D8" s="660">
        <v>0</v>
      </c>
      <c r="E8" s="660">
        <v>0</v>
      </c>
      <c r="F8" s="660">
        <v>0</v>
      </c>
      <c r="G8" s="666">
        <v>0</v>
      </c>
      <c r="H8" s="587"/>
      <c r="I8" s="714"/>
      <c r="J8" s="710"/>
      <c r="K8" s="711"/>
      <c r="L8" s="711"/>
      <c r="M8" s="711"/>
      <c r="N8" s="711"/>
      <c r="O8" s="711"/>
      <c r="P8" s="711"/>
      <c r="Q8" s="712"/>
    </row>
    <row r="9" spans="1:17" ht="19.5" customHeight="1">
      <c r="A9" s="595" t="s">
        <v>232</v>
      </c>
      <c r="B9" s="598">
        <v>3</v>
      </c>
      <c r="C9" s="663">
        <v>3</v>
      </c>
      <c r="D9" s="660">
        <v>0</v>
      </c>
      <c r="E9" s="660">
        <v>3</v>
      </c>
      <c r="F9" s="660">
        <v>0</v>
      </c>
      <c r="G9" s="666">
        <v>0</v>
      </c>
      <c r="H9" s="587"/>
      <c r="I9" s="714"/>
      <c r="J9" s="710"/>
      <c r="K9" s="711"/>
      <c r="L9" s="711"/>
      <c r="M9" s="711"/>
      <c r="N9" s="711"/>
      <c r="O9" s="711"/>
      <c r="P9" s="711"/>
      <c r="Q9" s="712"/>
    </row>
    <row r="10" spans="1:17" ht="19.5" customHeight="1">
      <c r="A10" s="595" t="s">
        <v>233</v>
      </c>
      <c r="B10" s="598">
        <v>0</v>
      </c>
      <c r="C10" s="663">
        <v>2</v>
      </c>
      <c r="D10" s="660">
        <v>0</v>
      </c>
      <c r="E10" s="660">
        <v>0</v>
      </c>
      <c r="F10" s="660">
        <v>0</v>
      </c>
      <c r="G10" s="666">
        <v>0</v>
      </c>
      <c r="H10" s="587"/>
      <c r="I10" s="714"/>
      <c r="J10" s="710"/>
      <c r="K10" s="711"/>
      <c r="L10" s="711"/>
      <c r="M10" s="711"/>
      <c r="N10" s="711"/>
      <c r="O10" s="711"/>
      <c r="P10" s="711"/>
      <c r="Q10" s="712"/>
    </row>
    <row r="11" spans="1:17" ht="19.5" customHeight="1">
      <c r="A11" s="595" t="s">
        <v>275</v>
      </c>
      <c r="B11" s="598">
        <v>1</v>
      </c>
      <c r="C11" s="663">
        <v>1</v>
      </c>
      <c r="D11" s="660">
        <v>1</v>
      </c>
      <c r="E11" s="660">
        <v>0</v>
      </c>
      <c r="F11" s="660">
        <v>0</v>
      </c>
      <c r="G11" s="666">
        <v>0</v>
      </c>
      <c r="H11" s="587"/>
      <c r="I11" s="714"/>
      <c r="J11" s="710"/>
      <c r="K11" s="711"/>
      <c r="L11" s="711"/>
      <c r="M11" s="711"/>
      <c r="N11" s="711"/>
      <c r="O11" s="711"/>
      <c r="P11" s="711"/>
      <c r="Q11" s="712"/>
    </row>
    <row r="12" spans="1:17" ht="19.5" customHeight="1">
      <c r="A12" s="595" t="s">
        <v>234</v>
      </c>
      <c r="B12" s="598">
        <v>2</v>
      </c>
      <c r="C12" s="663">
        <v>3</v>
      </c>
      <c r="D12" s="660">
        <v>0</v>
      </c>
      <c r="E12" s="660">
        <v>2</v>
      </c>
      <c r="F12" s="660">
        <v>0</v>
      </c>
      <c r="G12" s="666">
        <v>0</v>
      </c>
      <c r="H12" s="587"/>
      <c r="I12" s="714"/>
      <c r="J12" s="710"/>
      <c r="K12" s="711"/>
      <c r="L12" s="711"/>
      <c r="M12" s="711"/>
      <c r="N12" s="711"/>
      <c r="O12" s="711"/>
      <c r="P12" s="711"/>
      <c r="Q12" s="712"/>
    </row>
    <row r="13" spans="1:17" ht="19.5" customHeight="1">
      <c r="A13" s="595" t="s">
        <v>235</v>
      </c>
      <c r="B13" s="598">
        <v>0</v>
      </c>
      <c r="C13" s="663">
        <v>0</v>
      </c>
      <c r="D13" s="660">
        <v>0</v>
      </c>
      <c r="E13" s="660">
        <v>0</v>
      </c>
      <c r="F13" s="660">
        <v>0</v>
      </c>
      <c r="G13" s="666">
        <v>0</v>
      </c>
      <c r="H13" s="587"/>
      <c r="I13" s="714"/>
      <c r="J13" s="710"/>
      <c r="K13" s="711"/>
      <c r="L13" s="711"/>
      <c r="M13" s="711"/>
      <c r="N13" s="711"/>
      <c r="O13" s="711"/>
      <c r="P13" s="711"/>
      <c r="Q13" s="712"/>
    </row>
    <row r="14" spans="1:17" ht="19.5" customHeight="1">
      <c r="A14" s="595" t="s">
        <v>236</v>
      </c>
      <c r="B14" s="598">
        <v>1</v>
      </c>
      <c r="C14" s="663">
        <v>2</v>
      </c>
      <c r="D14" s="660">
        <v>0</v>
      </c>
      <c r="E14" s="660">
        <v>1</v>
      </c>
      <c r="F14" s="660">
        <v>0</v>
      </c>
      <c r="G14" s="666">
        <v>0</v>
      </c>
      <c r="H14" s="587"/>
      <c r="I14" s="714"/>
      <c r="J14" s="710"/>
      <c r="K14" s="711"/>
      <c r="L14" s="711"/>
      <c r="M14" s="711"/>
      <c r="N14" s="711"/>
      <c r="O14" s="711"/>
      <c r="P14" s="711"/>
      <c r="Q14" s="712"/>
    </row>
    <row r="15" spans="1:17" ht="19.5" customHeight="1">
      <c r="A15" s="595" t="s">
        <v>237</v>
      </c>
      <c r="B15" s="598">
        <v>0</v>
      </c>
      <c r="C15" s="663">
        <v>0</v>
      </c>
      <c r="D15" s="660">
        <v>0</v>
      </c>
      <c r="E15" s="660">
        <v>0</v>
      </c>
      <c r="F15" s="660">
        <v>0</v>
      </c>
      <c r="G15" s="666">
        <v>0</v>
      </c>
      <c r="H15" s="587"/>
      <c r="I15" s="714"/>
      <c r="J15" s="710"/>
      <c r="K15" s="711"/>
      <c r="L15" s="711"/>
      <c r="M15" s="711"/>
      <c r="N15" s="711"/>
      <c r="O15" s="711"/>
      <c r="P15" s="711"/>
      <c r="Q15" s="712"/>
    </row>
    <row r="16" spans="1:17" ht="19.5" customHeight="1">
      <c r="A16" s="595" t="s">
        <v>238</v>
      </c>
      <c r="B16" s="598">
        <v>0</v>
      </c>
      <c r="C16" s="663">
        <v>0</v>
      </c>
      <c r="D16" s="660">
        <v>0</v>
      </c>
      <c r="E16" s="660">
        <v>0</v>
      </c>
      <c r="F16" s="660">
        <v>0</v>
      </c>
      <c r="G16" s="666">
        <v>0</v>
      </c>
      <c r="H16" s="587"/>
      <c r="I16" s="714"/>
      <c r="J16" s="710"/>
      <c r="K16" s="711"/>
      <c r="L16" s="711"/>
      <c r="M16" s="711"/>
      <c r="N16" s="711"/>
      <c r="O16" s="711"/>
      <c r="P16" s="711"/>
      <c r="Q16" s="712"/>
    </row>
    <row r="17" spans="1:17" ht="22.5" customHeight="1">
      <c r="A17" s="1063"/>
      <c r="B17" s="1063"/>
      <c r="C17" s="1063"/>
      <c r="D17" s="1063"/>
      <c r="E17" s="1063"/>
      <c r="F17" s="1063"/>
      <c r="G17" s="1063"/>
      <c r="H17" s="587"/>
      <c r="I17" s="714"/>
      <c r="J17" s="710"/>
      <c r="K17" s="711"/>
      <c r="L17" s="711"/>
      <c r="M17" s="711"/>
      <c r="N17" s="711"/>
      <c r="O17" s="711"/>
      <c r="P17" s="711"/>
      <c r="Q17" s="712"/>
    </row>
    <row r="18" spans="1:17" ht="13.5" customHeight="1">
      <c r="A18" s="596" t="s">
        <v>239</v>
      </c>
      <c r="B18" s="1069">
        <v>6</v>
      </c>
      <c r="C18" s="1071">
        <v>0</v>
      </c>
      <c r="D18" s="1071">
        <v>0</v>
      </c>
      <c r="E18" s="1071">
        <v>3</v>
      </c>
      <c r="F18" s="1071">
        <v>0</v>
      </c>
      <c r="G18" s="1064">
        <v>0</v>
      </c>
      <c r="H18" s="587"/>
      <c r="I18" s="714"/>
      <c r="J18" s="1055"/>
      <c r="K18" s="1055"/>
      <c r="L18" s="1055"/>
      <c r="M18" s="1055"/>
      <c r="N18" s="1055"/>
      <c r="O18" s="1055"/>
      <c r="P18" s="1055"/>
      <c r="Q18" s="712"/>
    </row>
    <row r="19" spans="1:17" ht="13.5" customHeight="1">
      <c r="A19" s="597" t="s">
        <v>240</v>
      </c>
      <c r="B19" s="1070"/>
      <c r="C19" s="1060"/>
      <c r="D19" s="1060"/>
      <c r="E19" s="1060"/>
      <c r="F19" s="1060"/>
      <c r="G19" s="1064"/>
      <c r="H19" s="587"/>
      <c r="I19" s="714"/>
      <c r="J19" s="710"/>
      <c r="K19" s="1055"/>
      <c r="L19" s="1055"/>
      <c r="M19" s="1055"/>
      <c r="N19" s="1055"/>
      <c r="O19" s="1055"/>
      <c r="P19" s="1055"/>
      <c r="Q19" s="712"/>
    </row>
    <row r="20" spans="1:17" ht="13.5" customHeight="1">
      <c r="A20" s="596" t="s">
        <v>239</v>
      </c>
      <c r="B20" s="1058">
        <v>2</v>
      </c>
      <c r="C20" s="1060">
        <v>3</v>
      </c>
      <c r="D20" s="1060">
        <v>2</v>
      </c>
      <c r="E20" s="1060">
        <v>0</v>
      </c>
      <c r="F20" s="1060">
        <v>0</v>
      </c>
      <c r="G20" s="1064">
        <v>0</v>
      </c>
      <c r="H20" s="587"/>
      <c r="I20" s="714"/>
      <c r="J20" s="710"/>
      <c r="K20" s="1055"/>
      <c r="L20" s="1055"/>
      <c r="M20" s="1055"/>
      <c r="N20" s="1055"/>
      <c r="O20" s="1055"/>
      <c r="P20" s="1055"/>
      <c r="Q20" s="712"/>
    </row>
    <row r="21" spans="1:17" ht="13.5" customHeight="1" thickBot="1">
      <c r="A21" s="599" t="s">
        <v>241</v>
      </c>
      <c r="B21" s="1059"/>
      <c r="C21" s="1061"/>
      <c r="D21" s="1061"/>
      <c r="E21" s="1061"/>
      <c r="F21" s="1061"/>
      <c r="G21" s="1065"/>
      <c r="I21" s="714"/>
      <c r="J21" s="710"/>
      <c r="K21" s="1055"/>
      <c r="L21" s="1055"/>
      <c r="M21" s="1055"/>
      <c r="N21" s="1055"/>
      <c r="O21" s="1055"/>
      <c r="P21" s="1055"/>
      <c r="Q21" s="712"/>
    </row>
    <row r="22" spans="9:17" ht="13.5" thickTop="1">
      <c r="I22" s="712"/>
      <c r="J22" s="710"/>
      <c r="K22" s="1055"/>
      <c r="L22" s="1055"/>
      <c r="M22" s="1055"/>
      <c r="N22" s="1055"/>
      <c r="O22" s="1055"/>
      <c r="P22" s="1055"/>
      <c r="Q22" s="712"/>
    </row>
    <row r="23" spans="1:17" ht="12.75">
      <c r="A23" s="1057" t="s">
        <v>242</v>
      </c>
      <c r="B23" s="1057"/>
      <c r="I23" s="712"/>
      <c r="J23" s="712"/>
      <c r="K23" s="712"/>
      <c r="L23" s="712"/>
      <c r="M23" s="712"/>
      <c r="N23" s="712"/>
      <c r="O23" s="712"/>
      <c r="P23" s="712"/>
      <c r="Q23" s="712"/>
    </row>
    <row r="24" spans="1:2" ht="12.75">
      <c r="A24" s="1057" t="s">
        <v>243</v>
      </c>
      <c r="B24" s="1057"/>
    </row>
  </sheetData>
  <sheetProtection/>
  <mergeCells count="33">
    <mergeCell ref="G20:G21"/>
    <mergeCell ref="A1:G1"/>
    <mergeCell ref="A2:G2"/>
    <mergeCell ref="D4:G4"/>
    <mergeCell ref="B18:B19"/>
    <mergeCell ref="C18:C19"/>
    <mergeCell ref="D18:D19"/>
    <mergeCell ref="E18:E19"/>
    <mergeCell ref="F18:F19"/>
    <mergeCell ref="A23:B23"/>
    <mergeCell ref="A24:B24"/>
    <mergeCell ref="B20:B21"/>
    <mergeCell ref="C20:C21"/>
    <mergeCell ref="E20:E21"/>
    <mergeCell ref="A3:G3"/>
    <mergeCell ref="A17:G17"/>
    <mergeCell ref="D20:D21"/>
    <mergeCell ref="G18:G19"/>
    <mergeCell ref="F20:F21"/>
    <mergeCell ref="M4:P4"/>
    <mergeCell ref="J18:P18"/>
    <mergeCell ref="K19:K20"/>
    <mergeCell ref="L19:L20"/>
    <mergeCell ref="M19:M20"/>
    <mergeCell ref="N19:N20"/>
    <mergeCell ref="O19:O20"/>
    <mergeCell ref="P19:P20"/>
    <mergeCell ref="K21:K22"/>
    <mergeCell ref="L21:L22"/>
    <mergeCell ref="M21:M22"/>
    <mergeCell ref="N21:N22"/>
    <mergeCell ref="O21:O22"/>
    <mergeCell ref="P21:P22"/>
  </mergeCells>
  <printOptions horizontalCentered="1"/>
  <pageMargins left="0.7874015748031497" right="0.7874015748031497" top="0.7874015748031497" bottom="0.7874015748031497" header="0.31496062992125984" footer="0.31496062992125984"/>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tabColor rgb="FF92D050"/>
    <pageSetUpPr fitToPage="1"/>
  </sheetPr>
  <dimension ref="A1:P30"/>
  <sheetViews>
    <sheetView zoomScalePageLayoutView="0" workbookViewId="0" topLeftCell="A1">
      <selection activeCell="A1" sqref="A1:G1"/>
    </sheetView>
  </sheetViews>
  <sheetFormatPr defaultColWidth="9.140625" defaultRowHeight="12.75"/>
  <cols>
    <col min="1" max="1" width="12.7109375" style="482" customWidth="1"/>
    <col min="2" max="9" width="13.7109375" style="482" customWidth="1"/>
    <col min="10" max="16384" width="9.140625" style="482" customWidth="1"/>
  </cols>
  <sheetData>
    <row r="1" spans="1:9" ht="19.5" customHeight="1">
      <c r="A1" s="1086" t="s">
        <v>36</v>
      </c>
      <c r="B1" s="1086"/>
      <c r="C1" s="1086"/>
      <c r="D1" s="1086"/>
      <c r="E1" s="1086"/>
      <c r="F1" s="1086"/>
      <c r="G1" s="1086"/>
      <c r="H1" s="481"/>
      <c r="I1" s="481"/>
    </row>
    <row r="2" spans="1:9" ht="19.5" customHeight="1">
      <c r="A2" s="1086" t="s">
        <v>402</v>
      </c>
      <c r="B2" s="1086"/>
      <c r="C2" s="1086"/>
      <c r="D2" s="1086"/>
      <c r="E2" s="1086"/>
      <c r="F2" s="1086"/>
      <c r="G2" s="1086"/>
      <c r="H2" s="481"/>
      <c r="I2" s="481"/>
    </row>
    <row r="3" spans="1:9" ht="19.5" customHeight="1" thickBot="1">
      <c r="A3" s="1086" t="s">
        <v>265</v>
      </c>
      <c r="B3" s="1086"/>
      <c r="C3" s="1086"/>
      <c r="D3" s="1086"/>
      <c r="E3" s="1086"/>
      <c r="F3" s="1086"/>
      <c r="G3" s="1086"/>
      <c r="H3" s="481"/>
      <c r="I3" s="481"/>
    </row>
    <row r="4" spans="1:12" ht="15" customHeight="1" thickTop="1">
      <c r="A4" s="1079" t="s">
        <v>3</v>
      </c>
      <c r="B4" s="1072" t="s">
        <v>268</v>
      </c>
      <c r="C4" s="483" t="s">
        <v>258</v>
      </c>
      <c r="D4" s="1088" t="s">
        <v>266</v>
      </c>
      <c r="E4" s="1088"/>
      <c r="F4" s="1088"/>
      <c r="G4" s="1089"/>
      <c r="H4" s="600"/>
      <c r="I4" s="600"/>
      <c r="J4" s="717"/>
      <c r="K4" s="717"/>
      <c r="L4" s="717"/>
    </row>
    <row r="5" spans="1:13" ht="15" customHeight="1">
      <c r="A5" s="1087"/>
      <c r="B5" s="1073"/>
      <c r="C5" s="496" t="s">
        <v>267</v>
      </c>
      <c r="D5" s="1075" t="s">
        <v>57</v>
      </c>
      <c r="E5" s="1075" t="s">
        <v>12</v>
      </c>
      <c r="F5" s="1075" t="s">
        <v>227</v>
      </c>
      <c r="G5" s="1077" t="s">
        <v>220</v>
      </c>
      <c r="H5" s="600"/>
      <c r="I5" s="600"/>
      <c r="J5" s="717"/>
      <c r="K5" s="717"/>
      <c r="L5" s="717"/>
      <c r="M5" s="717"/>
    </row>
    <row r="6" spans="1:13" ht="15" customHeight="1" thickBot="1">
      <c r="A6" s="1080"/>
      <c r="B6" s="1074"/>
      <c r="C6" s="484" t="s">
        <v>226</v>
      </c>
      <c r="D6" s="1076"/>
      <c r="E6" s="1076"/>
      <c r="F6" s="1076"/>
      <c r="G6" s="1078"/>
      <c r="H6" s="600"/>
      <c r="I6" s="600"/>
      <c r="J6" s="726"/>
      <c r="K6" s="726"/>
      <c r="L6" s="716"/>
      <c r="M6" s="717"/>
    </row>
    <row r="7" spans="1:13" ht="15" customHeight="1" thickTop="1">
      <c r="A7" s="493" t="s">
        <v>18</v>
      </c>
      <c r="B7" s="721">
        <v>26</v>
      </c>
      <c r="C7" s="727">
        <v>27</v>
      </c>
      <c r="D7" s="625">
        <v>17</v>
      </c>
      <c r="E7" s="625">
        <v>11</v>
      </c>
      <c r="F7" s="625">
        <v>0</v>
      </c>
      <c r="G7" s="626">
        <v>0</v>
      </c>
      <c r="H7" s="600"/>
      <c r="I7" s="600"/>
      <c r="J7" s="724"/>
      <c r="K7" s="725"/>
      <c r="L7" s="715"/>
      <c r="M7" s="717"/>
    </row>
    <row r="8" spans="1:13" ht="15" customHeight="1">
      <c r="A8" s="494" t="s">
        <v>19</v>
      </c>
      <c r="B8" s="722">
        <v>11</v>
      </c>
      <c r="C8" s="728">
        <v>12</v>
      </c>
      <c r="D8" s="627">
        <v>7</v>
      </c>
      <c r="E8" s="627">
        <v>4</v>
      </c>
      <c r="F8" s="627">
        <v>0</v>
      </c>
      <c r="G8" s="601">
        <v>0</v>
      </c>
      <c r="H8" s="600"/>
      <c r="I8" s="600"/>
      <c r="J8" s="724"/>
      <c r="K8" s="725"/>
      <c r="L8" s="715"/>
      <c r="M8" s="717"/>
    </row>
    <row r="9" spans="1:13" ht="15" customHeight="1">
      <c r="A9" s="494" t="s">
        <v>20</v>
      </c>
      <c r="B9" s="722">
        <v>12</v>
      </c>
      <c r="C9" s="728">
        <v>13</v>
      </c>
      <c r="D9" s="627">
        <v>9</v>
      </c>
      <c r="E9" s="627">
        <v>3</v>
      </c>
      <c r="F9" s="627">
        <v>0</v>
      </c>
      <c r="G9" s="601">
        <v>0</v>
      </c>
      <c r="H9" s="600"/>
      <c r="I9" s="600"/>
      <c r="J9" s="724"/>
      <c r="K9" s="725"/>
      <c r="L9" s="715"/>
      <c r="M9" s="717"/>
    </row>
    <row r="10" spans="1:13" ht="15" customHeight="1">
      <c r="A10" s="494" t="s">
        <v>21</v>
      </c>
      <c r="B10" s="722">
        <v>18</v>
      </c>
      <c r="C10" s="728">
        <v>18</v>
      </c>
      <c r="D10" s="627">
        <v>8</v>
      </c>
      <c r="E10" s="627">
        <v>9</v>
      </c>
      <c r="F10" s="627">
        <v>0</v>
      </c>
      <c r="G10" s="601">
        <v>1</v>
      </c>
      <c r="H10" s="600"/>
      <c r="I10" s="600"/>
      <c r="J10" s="724"/>
      <c r="K10" s="725"/>
      <c r="L10" s="715"/>
      <c r="M10" s="717"/>
    </row>
    <row r="11" spans="1:13" ht="15" customHeight="1">
      <c r="A11" s="494" t="s">
        <v>22</v>
      </c>
      <c r="B11" s="722">
        <v>36</v>
      </c>
      <c r="C11" s="728">
        <v>36</v>
      </c>
      <c r="D11" s="627">
        <v>13</v>
      </c>
      <c r="E11" s="627">
        <v>23</v>
      </c>
      <c r="F11" s="627">
        <v>0</v>
      </c>
      <c r="G11" s="601">
        <v>0</v>
      </c>
      <c r="H11" s="600"/>
      <c r="I11" s="600"/>
      <c r="J11" s="724"/>
      <c r="K11" s="725"/>
      <c r="L11" s="715"/>
      <c r="M11" s="717"/>
    </row>
    <row r="12" spans="1:13" ht="15" customHeight="1">
      <c r="A12" s="494" t="s">
        <v>23</v>
      </c>
      <c r="B12" s="722">
        <v>12</v>
      </c>
      <c r="C12" s="728">
        <v>13</v>
      </c>
      <c r="D12" s="627">
        <v>5</v>
      </c>
      <c r="E12" s="627">
        <v>7</v>
      </c>
      <c r="F12" s="627">
        <v>0</v>
      </c>
      <c r="G12" s="601">
        <v>0</v>
      </c>
      <c r="H12" s="600"/>
      <c r="I12" s="600"/>
      <c r="J12" s="724"/>
      <c r="K12" s="725"/>
      <c r="L12" s="715"/>
      <c r="M12" s="717"/>
    </row>
    <row r="13" spans="1:13" ht="15" customHeight="1">
      <c r="A13" s="494" t="s">
        <v>12</v>
      </c>
      <c r="B13" s="722">
        <v>15</v>
      </c>
      <c r="C13" s="728">
        <v>16</v>
      </c>
      <c r="D13" s="627">
        <v>2</v>
      </c>
      <c r="E13" s="627">
        <v>13</v>
      </c>
      <c r="F13" s="627">
        <v>0</v>
      </c>
      <c r="G13" s="601">
        <v>0</v>
      </c>
      <c r="H13" s="600"/>
      <c r="I13" s="600"/>
      <c r="J13" s="724"/>
      <c r="K13" s="725"/>
      <c r="L13" s="715"/>
      <c r="M13" s="717"/>
    </row>
    <row r="14" spans="1:13" ht="15" customHeight="1" thickBot="1">
      <c r="A14" s="495" t="s">
        <v>13</v>
      </c>
      <c r="B14" s="723">
        <v>13</v>
      </c>
      <c r="C14" s="729">
        <v>14</v>
      </c>
      <c r="D14" s="628">
        <v>4</v>
      </c>
      <c r="E14" s="628">
        <v>9</v>
      </c>
      <c r="F14" s="628">
        <v>0</v>
      </c>
      <c r="G14" s="629">
        <v>0</v>
      </c>
      <c r="H14" s="600"/>
      <c r="I14" s="600"/>
      <c r="J14" s="724"/>
      <c r="K14" s="725"/>
      <c r="L14" s="715"/>
      <c r="M14" s="717"/>
    </row>
    <row r="15" spans="1:13" ht="19.5" customHeight="1" thickBot="1" thickTop="1">
      <c r="A15" s="487" t="s">
        <v>14</v>
      </c>
      <c r="B15" s="489">
        <f aca="true" t="shared" si="0" ref="B15:G15">SUM(B7:B14)</f>
        <v>143</v>
      </c>
      <c r="C15" s="489">
        <f t="shared" si="0"/>
        <v>149</v>
      </c>
      <c r="D15" s="489">
        <f>SUM(D7:D14)</f>
        <v>65</v>
      </c>
      <c r="E15" s="489">
        <f>SUM(E7:E14)</f>
        <v>79</v>
      </c>
      <c r="F15" s="490">
        <f t="shared" si="0"/>
        <v>0</v>
      </c>
      <c r="G15" s="491">
        <f t="shared" si="0"/>
        <v>1</v>
      </c>
      <c r="H15" s="602"/>
      <c r="I15" s="600"/>
      <c r="J15" s="724"/>
      <c r="K15" s="725"/>
      <c r="L15" s="717"/>
      <c r="M15" s="717"/>
    </row>
    <row r="16" spans="1:12" ht="13.5" thickTop="1">
      <c r="A16" s="603"/>
      <c r="B16" s="600"/>
      <c r="C16" s="600"/>
      <c r="D16" s="600"/>
      <c r="E16" s="600"/>
      <c r="F16" s="600"/>
      <c r="G16" s="600"/>
      <c r="H16" s="600"/>
      <c r="I16" s="600"/>
      <c r="J16" s="717"/>
      <c r="K16" s="717"/>
      <c r="L16" s="717"/>
    </row>
    <row r="17" spans="1:15" ht="19.5" customHeight="1" thickBot="1">
      <c r="A17" s="1090" t="s">
        <v>259</v>
      </c>
      <c r="B17" s="1090"/>
      <c r="C17" s="1090"/>
      <c r="D17" s="1090"/>
      <c r="E17" s="1090"/>
      <c r="F17" s="1090"/>
      <c r="G17" s="1090"/>
      <c r="H17" s="1090"/>
      <c r="I17" s="1090"/>
      <c r="K17" s="717"/>
      <c r="L17" s="717"/>
      <c r="M17" s="717"/>
      <c r="N17" s="717"/>
      <c r="O17" s="717"/>
    </row>
    <row r="18" spans="1:15" ht="15" customHeight="1" thickTop="1">
      <c r="A18" s="1079" t="s">
        <v>3</v>
      </c>
      <c r="B18" s="1081" t="s">
        <v>260</v>
      </c>
      <c r="C18" s="1082"/>
      <c r="D18" s="1083" t="s">
        <v>261</v>
      </c>
      <c r="E18" s="1084"/>
      <c r="F18" s="1084"/>
      <c r="G18" s="1084"/>
      <c r="H18" s="1084"/>
      <c r="I18" s="1085"/>
      <c r="K18" s="717"/>
      <c r="L18" s="726"/>
      <c r="M18" s="726"/>
      <c r="N18" s="726"/>
      <c r="O18" s="717"/>
    </row>
    <row r="19" spans="1:16" ht="15" customHeight="1" thickBot="1">
      <c r="A19" s="1080"/>
      <c r="B19" s="488" t="s">
        <v>262</v>
      </c>
      <c r="C19" s="485" t="s">
        <v>263</v>
      </c>
      <c r="D19" s="485" t="s">
        <v>48</v>
      </c>
      <c r="E19" s="485" t="s">
        <v>264</v>
      </c>
      <c r="F19" s="485" t="s">
        <v>276</v>
      </c>
      <c r="G19" s="485" t="s">
        <v>277</v>
      </c>
      <c r="H19" s="485" t="s">
        <v>278</v>
      </c>
      <c r="I19" s="486" t="s">
        <v>271</v>
      </c>
      <c r="K19" s="717"/>
      <c r="L19" s="724"/>
      <c r="M19" s="725"/>
      <c r="N19" s="725"/>
      <c r="O19" s="717"/>
      <c r="P19" s="717"/>
    </row>
    <row r="20" spans="1:16" ht="15" customHeight="1" thickTop="1">
      <c r="A20" s="493" t="s">
        <v>18</v>
      </c>
      <c r="B20" s="604">
        <v>23</v>
      </c>
      <c r="C20" s="605">
        <v>3</v>
      </c>
      <c r="D20" s="605">
        <v>0</v>
      </c>
      <c r="E20" s="605">
        <v>0</v>
      </c>
      <c r="F20" s="605">
        <v>8</v>
      </c>
      <c r="G20" s="605">
        <v>7</v>
      </c>
      <c r="H20" s="605">
        <v>8</v>
      </c>
      <c r="I20" s="630">
        <v>3</v>
      </c>
      <c r="K20" s="717"/>
      <c r="L20" s="724"/>
      <c r="M20" s="725"/>
      <c r="N20" s="725"/>
      <c r="O20" s="717"/>
      <c r="P20" s="717"/>
    </row>
    <row r="21" spans="1:16" ht="15" customHeight="1">
      <c r="A21" s="494" t="s">
        <v>19</v>
      </c>
      <c r="B21" s="606">
        <v>9</v>
      </c>
      <c r="C21" s="607">
        <v>2</v>
      </c>
      <c r="D21" s="607">
        <v>0</v>
      </c>
      <c r="E21" s="607">
        <v>0</v>
      </c>
      <c r="F21" s="607">
        <v>1</v>
      </c>
      <c r="G21" s="607">
        <v>9</v>
      </c>
      <c r="H21" s="607">
        <v>1</v>
      </c>
      <c r="I21" s="631">
        <v>0</v>
      </c>
      <c r="K21" s="717"/>
      <c r="L21" s="724"/>
      <c r="M21" s="725"/>
      <c r="N21" s="725"/>
      <c r="O21" s="717"/>
      <c r="P21" s="717"/>
    </row>
    <row r="22" spans="1:16" ht="15" customHeight="1">
      <c r="A22" s="494" t="s">
        <v>20</v>
      </c>
      <c r="B22" s="606">
        <v>10</v>
      </c>
      <c r="C22" s="607">
        <v>2</v>
      </c>
      <c r="D22" s="607">
        <v>0</v>
      </c>
      <c r="E22" s="607">
        <v>0</v>
      </c>
      <c r="F22" s="607">
        <v>2</v>
      </c>
      <c r="G22" s="607">
        <v>5</v>
      </c>
      <c r="H22" s="607">
        <v>2</v>
      </c>
      <c r="I22" s="631">
        <v>3</v>
      </c>
      <c r="K22" s="717"/>
      <c r="L22" s="724"/>
      <c r="M22" s="725"/>
      <c r="N22" s="725"/>
      <c r="O22" s="717"/>
      <c r="P22" s="717"/>
    </row>
    <row r="23" spans="1:16" ht="15" customHeight="1">
      <c r="A23" s="494" t="s">
        <v>21</v>
      </c>
      <c r="B23" s="606">
        <v>14</v>
      </c>
      <c r="C23" s="607">
        <v>4</v>
      </c>
      <c r="D23" s="607">
        <v>0</v>
      </c>
      <c r="E23" s="607">
        <v>0</v>
      </c>
      <c r="F23" s="607">
        <v>4</v>
      </c>
      <c r="G23" s="607">
        <v>8</v>
      </c>
      <c r="H23" s="607">
        <v>3</v>
      </c>
      <c r="I23" s="631">
        <v>3</v>
      </c>
      <c r="K23" s="717"/>
      <c r="L23" s="724"/>
      <c r="M23" s="725"/>
      <c r="N23" s="725"/>
      <c r="O23" s="717"/>
      <c r="P23" s="717"/>
    </row>
    <row r="24" spans="1:16" ht="15" customHeight="1">
      <c r="A24" s="494" t="s">
        <v>22</v>
      </c>
      <c r="B24" s="606">
        <v>33</v>
      </c>
      <c r="C24" s="607">
        <v>3</v>
      </c>
      <c r="D24" s="607">
        <v>0</v>
      </c>
      <c r="E24" s="607">
        <v>2</v>
      </c>
      <c r="F24" s="607">
        <v>6</v>
      </c>
      <c r="G24" s="607">
        <v>18</v>
      </c>
      <c r="H24" s="607">
        <v>8</v>
      </c>
      <c r="I24" s="631">
        <v>2</v>
      </c>
      <c r="K24" s="717"/>
      <c r="L24" s="724"/>
      <c r="M24" s="725"/>
      <c r="N24" s="725"/>
      <c r="O24" s="717"/>
      <c r="P24" s="717"/>
    </row>
    <row r="25" spans="1:16" ht="15" customHeight="1">
      <c r="A25" s="494" t="s">
        <v>23</v>
      </c>
      <c r="B25" s="606">
        <v>9</v>
      </c>
      <c r="C25" s="607">
        <v>3</v>
      </c>
      <c r="D25" s="607">
        <v>0</v>
      </c>
      <c r="E25" s="607">
        <v>1</v>
      </c>
      <c r="F25" s="607">
        <v>4</v>
      </c>
      <c r="G25" s="607">
        <v>5</v>
      </c>
      <c r="H25" s="607">
        <v>2</v>
      </c>
      <c r="I25" s="631">
        <v>0</v>
      </c>
      <c r="K25" s="717"/>
      <c r="L25" s="724"/>
      <c r="M25" s="725"/>
      <c r="N25" s="725"/>
      <c r="O25" s="717"/>
      <c r="P25" s="717"/>
    </row>
    <row r="26" spans="1:16" ht="15" customHeight="1">
      <c r="A26" s="494" t="s">
        <v>12</v>
      </c>
      <c r="B26" s="606">
        <v>11</v>
      </c>
      <c r="C26" s="607">
        <v>4</v>
      </c>
      <c r="D26" s="607">
        <v>0</v>
      </c>
      <c r="E26" s="607">
        <v>2</v>
      </c>
      <c r="F26" s="607">
        <v>4</v>
      </c>
      <c r="G26" s="607">
        <v>7</v>
      </c>
      <c r="H26" s="607">
        <v>1</v>
      </c>
      <c r="I26" s="631">
        <v>1</v>
      </c>
      <c r="K26" s="717"/>
      <c r="L26" s="724"/>
      <c r="M26" s="725"/>
      <c r="N26" s="725"/>
      <c r="O26" s="717"/>
      <c r="P26" s="717"/>
    </row>
    <row r="27" spans="1:16" ht="15" customHeight="1" thickBot="1">
      <c r="A27" s="495" t="s">
        <v>13</v>
      </c>
      <c r="B27" s="608">
        <v>10</v>
      </c>
      <c r="C27" s="609">
        <v>3</v>
      </c>
      <c r="D27" s="609">
        <v>0</v>
      </c>
      <c r="E27" s="609">
        <v>1</v>
      </c>
      <c r="F27" s="609">
        <v>3</v>
      </c>
      <c r="G27" s="609">
        <v>6</v>
      </c>
      <c r="H27" s="609">
        <v>0</v>
      </c>
      <c r="I27" s="632">
        <v>3</v>
      </c>
      <c r="K27" s="717"/>
      <c r="L27" s="724"/>
      <c r="M27" s="725"/>
      <c r="N27" s="717"/>
      <c r="O27" s="717"/>
      <c r="P27" s="717"/>
    </row>
    <row r="28" spans="1:15" ht="19.5" customHeight="1" thickBot="1" thickTop="1">
      <c r="A28" s="487" t="s">
        <v>14</v>
      </c>
      <c r="B28" s="489">
        <f>SUM(B20:B27)</f>
        <v>119</v>
      </c>
      <c r="C28" s="490">
        <f aca="true" t="shared" si="1" ref="C28:I28">SUM(C20:C27)</f>
        <v>24</v>
      </c>
      <c r="D28" s="490">
        <f t="shared" si="1"/>
        <v>0</v>
      </c>
      <c r="E28" s="490">
        <f t="shared" si="1"/>
        <v>6</v>
      </c>
      <c r="F28" s="489">
        <f t="shared" si="1"/>
        <v>32</v>
      </c>
      <c r="G28" s="489">
        <f t="shared" si="1"/>
        <v>65</v>
      </c>
      <c r="H28" s="489">
        <f t="shared" si="1"/>
        <v>25</v>
      </c>
      <c r="I28" s="497">
        <f t="shared" si="1"/>
        <v>15</v>
      </c>
      <c r="J28" s="492"/>
      <c r="K28" s="717"/>
      <c r="L28" s="717"/>
      <c r="M28" s="717"/>
      <c r="N28" s="717"/>
      <c r="O28" s="717"/>
    </row>
    <row r="29" spans="12:14" ht="13.5" thickTop="1">
      <c r="L29" s="717"/>
      <c r="M29" s="717"/>
      <c r="N29" s="717"/>
    </row>
    <row r="30" spans="12:14" ht="12.75">
      <c r="L30" s="717"/>
      <c r="M30" s="717"/>
      <c r="N30" s="717"/>
    </row>
  </sheetData>
  <sheetProtection/>
  <mergeCells count="14">
    <mergeCell ref="A1:G1"/>
    <mergeCell ref="A2:G2"/>
    <mergeCell ref="A3:G3"/>
    <mergeCell ref="A4:A6"/>
    <mergeCell ref="D4:G4"/>
    <mergeCell ref="A17:I17"/>
    <mergeCell ref="B4:B6"/>
    <mergeCell ref="D5:D6"/>
    <mergeCell ref="E5:E6"/>
    <mergeCell ref="F5:F6"/>
    <mergeCell ref="G5:G6"/>
    <mergeCell ref="A18:A19"/>
    <mergeCell ref="B18:C18"/>
    <mergeCell ref="D18:I18"/>
  </mergeCells>
  <printOptions horizontalCentered="1"/>
  <pageMargins left="0.7874015748031497" right="0.7874015748031497" top="0.7874015748031497" bottom="0.7874015748031497" header="0.31496062992125984" footer="0.31496062992125984"/>
  <pageSetup fitToHeight="1" fitToWidth="1"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tabColor rgb="FF92D050"/>
  </sheetPr>
  <dimension ref="A4:R42"/>
  <sheetViews>
    <sheetView zoomScale="90" zoomScaleNormal="90" zoomScalePageLayoutView="0" workbookViewId="0" topLeftCell="A1">
      <selection activeCell="M40" sqref="M40"/>
    </sheetView>
  </sheetViews>
  <sheetFormatPr defaultColWidth="9.140625" defaultRowHeight="12.75"/>
  <cols>
    <col min="2" max="2" width="12.7109375" style="0" customWidth="1"/>
    <col min="3" max="3" width="11.421875" style="0" customWidth="1"/>
    <col min="14" max="14" width="9.140625" style="0" customWidth="1"/>
    <col min="15" max="15" width="1.28515625" style="0" hidden="1" customWidth="1"/>
  </cols>
  <sheetData>
    <row r="4" ht="12.75">
      <c r="E4" s="389"/>
    </row>
    <row r="5" spans="2:5" ht="18" customHeight="1">
      <c r="B5" s="498">
        <v>6684</v>
      </c>
      <c r="C5" s="498">
        <v>27187</v>
      </c>
      <c r="D5" s="499">
        <f>B5/C5*100</f>
        <v>24.585279729282377</v>
      </c>
      <c r="E5" s="22" t="s">
        <v>44</v>
      </c>
    </row>
    <row r="6" spans="2:11" ht="18" customHeight="1">
      <c r="B6" s="498">
        <v>305</v>
      </c>
      <c r="C6" s="498">
        <v>27187</v>
      </c>
      <c r="D6" s="499">
        <f aca="true" t="shared" si="0" ref="D6:D12">B6/C6*100</f>
        <v>1.1218597123625262</v>
      </c>
      <c r="E6" s="22" t="s">
        <v>44</v>
      </c>
      <c r="G6" s="2"/>
      <c r="H6" s="50"/>
      <c r="I6" s="2"/>
      <c r="J6" s="50"/>
      <c r="K6" s="2"/>
    </row>
    <row r="7" spans="2:11" ht="18" customHeight="1">
      <c r="B7" s="498">
        <v>861</v>
      </c>
      <c r="C7" s="498">
        <v>27187</v>
      </c>
      <c r="D7" s="499">
        <f t="shared" si="0"/>
        <v>3.1669547945709344</v>
      </c>
      <c r="E7" s="22" t="s">
        <v>44</v>
      </c>
      <c r="G7" s="2"/>
      <c r="H7" s="50"/>
      <c r="I7" s="2"/>
      <c r="J7" s="50"/>
      <c r="K7" s="2"/>
    </row>
    <row r="8" spans="2:11" ht="18" customHeight="1">
      <c r="B8" s="498">
        <v>32</v>
      </c>
      <c r="C8" s="498">
        <v>27187</v>
      </c>
      <c r="D8" s="499">
        <f t="shared" si="0"/>
        <v>0.11770331408393717</v>
      </c>
      <c r="E8" s="22" t="s">
        <v>44</v>
      </c>
      <c r="F8" s="50"/>
      <c r="G8" s="2"/>
      <c r="H8" s="50"/>
      <c r="I8" s="2"/>
      <c r="J8" s="50"/>
      <c r="K8" s="2"/>
    </row>
    <row r="9" spans="2:11" ht="18" customHeight="1">
      <c r="B9" s="498">
        <v>343</v>
      </c>
      <c r="C9" s="498">
        <v>27187</v>
      </c>
      <c r="D9" s="499">
        <f t="shared" si="0"/>
        <v>1.2616323978372015</v>
      </c>
      <c r="E9" s="22" t="s">
        <v>44</v>
      </c>
      <c r="F9" s="50"/>
      <c r="G9" s="2"/>
      <c r="H9" s="50"/>
      <c r="I9" s="2"/>
      <c r="J9" s="50"/>
      <c r="K9" s="2"/>
    </row>
    <row r="10" spans="2:11" ht="18" customHeight="1">
      <c r="B10" s="498">
        <v>2244</v>
      </c>
      <c r="C10" s="498">
        <v>27187</v>
      </c>
      <c r="D10" s="499">
        <f t="shared" si="0"/>
        <v>8.253944900136094</v>
      </c>
      <c r="E10" s="22" t="s">
        <v>44</v>
      </c>
      <c r="F10" s="50"/>
      <c r="G10" s="2"/>
      <c r="H10" s="50"/>
      <c r="I10" s="2"/>
      <c r="J10" s="50"/>
      <c r="K10" s="2"/>
    </row>
    <row r="11" spans="2:11" ht="18" customHeight="1">
      <c r="B11">
        <f>SUM(B5:B10)</f>
        <v>10469</v>
      </c>
      <c r="C11" s="498">
        <v>27187</v>
      </c>
      <c r="D11" s="499">
        <f t="shared" si="0"/>
        <v>38.507374848273074</v>
      </c>
      <c r="E11" s="22" t="s">
        <v>44</v>
      </c>
      <c r="F11" s="50"/>
      <c r="G11" s="2"/>
      <c r="H11" s="50"/>
      <c r="I11" s="2"/>
      <c r="J11" s="50"/>
      <c r="K11" s="2"/>
    </row>
    <row r="12" spans="2:11" ht="18" customHeight="1">
      <c r="B12" s="498">
        <f>C12-B11</f>
        <v>16718</v>
      </c>
      <c r="C12" s="498">
        <v>27187</v>
      </c>
      <c r="D12" s="499">
        <f t="shared" si="0"/>
        <v>61.49262515172693</v>
      </c>
      <c r="E12" s="22" t="s">
        <v>44</v>
      </c>
      <c r="F12" s="50"/>
      <c r="G12" s="2"/>
      <c r="H12" s="50"/>
      <c r="I12" s="2"/>
      <c r="J12" s="50"/>
      <c r="K12" s="2"/>
    </row>
    <row r="13" spans="4:11" ht="12.75">
      <c r="D13" s="500">
        <f>SUM(D5:D12)</f>
        <v>138.5073748482731</v>
      </c>
      <c r="E13" s="22" t="s">
        <v>44</v>
      </c>
      <c r="F13" s="50"/>
      <c r="G13" s="2"/>
      <c r="H13" s="50"/>
      <c r="I13" s="2"/>
      <c r="J13" s="50"/>
      <c r="K13" s="2"/>
    </row>
    <row r="14" spans="2:11" ht="12.75">
      <c r="B14" s="79"/>
      <c r="C14" s="79"/>
      <c r="D14" s="80"/>
      <c r="E14" s="2"/>
      <c r="F14" s="50"/>
      <c r="G14" s="2"/>
      <c r="H14" s="50"/>
      <c r="I14" s="21"/>
      <c r="J14" s="50"/>
      <c r="K14" s="21"/>
    </row>
    <row r="15" spans="2:11" ht="12.75">
      <c r="B15" s="79"/>
      <c r="C15" s="79"/>
      <c r="D15" s="80"/>
      <c r="E15" s="2"/>
      <c r="F15" s="51"/>
      <c r="G15" s="2"/>
      <c r="H15" s="51"/>
      <c r="I15" s="2"/>
      <c r="J15" s="51"/>
      <c r="K15" s="2"/>
    </row>
    <row r="16" spans="2:9" ht="12.75">
      <c r="B16" s="1091" t="s">
        <v>130</v>
      </c>
      <c r="C16" s="1091"/>
      <c r="D16" s="1091"/>
      <c r="E16" s="1091"/>
      <c r="F16" s="101">
        <f aca="true" t="shared" si="1" ref="F16:F21">D5%</f>
        <v>0.24585279729282378</v>
      </c>
      <c r="H16" s="22"/>
      <c r="I16" s="22"/>
    </row>
    <row r="17" spans="2:9" ht="12.75">
      <c r="B17" s="1091" t="s">
        <v>218</v>
      </c>
      <c r="C17" s="1091"/>
      <c r="D17" s="1091"/>
      <c r="E17" s="1091"/>
      <c r="F17" s="101">
        <f t="shared" si="1"/>
        <v>0.011218597123625263</v>
      </c>
      <c r="I17" s="22"/>
    </row>
    <row r="18" spans="2:9" ht="12.75">
      <c r="B18" s="1091" t="s">
        <v>129</v>
      </c>
      <c r="C18" s="1091"/>
      <c r="D18" s="1091"/>
      <c r="E18" s="1091"/>
      <c r="F18" s="101">
        <f t="shared" si="1"/>
        <v>0.03166954794570934</v>
      </c>
      <c r="H18" s="22"/>
      <c r="I18" s="22"/>
    </row>
    <row r="19" spans="2:6" ht="12.75">
      <c r="B19" s="1091" t="s">
        <v>127</v>
      </c>
      <c r="C19" s="1091"/>
      <c r="D19" s="1091"/>
      <c r="E19" s="1091"/>
      <c r="F19" s="101">
        <f t="shared" si="1"/>
        <v>0.0011770331408393717</v>
      </c>
    </row>
    <row r="20" spans="2:6" ht="12.75">
      <c r="B20" s="1091" t="s">
        <v>128</v>
      </c>
      <c r="C20" s="1091"/>
      <c r="D20" s="1091"/>
      <c r="E20" s="1091"/>
      <c r="F20" s="101">
        <f t="shared" si="1"/>
        <v>0.012616323978372014</v>
      </c>
    </row>
    <row r="21" spans="2:6" ht="12.75">
      <c r="B21" s="1091" t="s">
        <v>219</v>
      </c>
      <c r="C21" s="1091"/>
      <c r="D21" s="1091"/>
      <c r="E21" s="1091"/>
      <c r="F21" s="101">
        <f t="shared" si="1"/>
        <v>0.08253944900136094</v>
      </c>
    </row>
    <row r="22" spans="2:6" ht="12.75">
      <c r="B22" s="1091" t="s">
        <v>220</v>
      </c>
      <c r="C22" s="1091"/>
      <c r="D22" s="1091"/>
      <c r="E22" s="1091"/>
      <c r="F22" s="101">
        <f>D12%</f>
        <v>0.6149262515172693</v>
      </c>
    </row>
    <row r="23" ht="12.75">
      <c r="F23" s="102">
        <f>SUM(F16:F22)</f>
        <v>1</v>
      </c>
    </row>
    <row r="26" ht="12.75">
      <c r="A26" s="41"/>
    </row>
    <row r="27" ht="12.75">
      <c r="B27" s="28"/>
    </row>
    <row r="29" ht="12.75">
      <c r="A29" s="42"/>
    </row>
    <row r="30" ht="12.75">
      <c r="A30" s="43"/>
    </row>
    <row r="31" ht="12.75">
      <c r="A31" s="43"/>
    </row>
    <row r="32" ht="12.75">
      <c r="A32" s="43"/>
    </row>
    <row r="39" ht="12.75">
      <c r="R39" t="s">
        <v>33</v>
      </c>
    </row>
    <row r="41" ht="12.75">
      <c r="G41" s="34"/>
    </row>
    <row r="42" ht="12.75">
      <c r="G42" s="34"/>
    </row>
  </sheetData>
  <sheetProtection/>
  <mergeCells count="7">
    <mergeCell ref="B22:E22"/>
    <mergeCell ref="B16:E16"/>
    <mergeCell ref="B17:E17"/>
    <mergeCell ref="B18:E18"/>
    <mergeCell ref="B19:E19"/>
    <mergeCell ref="B20:E20"/>
    <mergeCell ref="B21:E21"/>
  </mergeCells>
  <printOptions horizontalCentered="1"/>
  <pageMargins left="0.7874015748031497" right="0.7874015748031497" top="0.7874015748031497" bottom="0.7874015748031497" header="0.31496062992125984" footer="0.31496062992125984"/>
  <pageSetup horizontalDpi="600" verticalDpi="600" orientation="landscape" paperSize="9" r:id="rId2"/>
  <drawing r:id="rId1"/>
</worksheet>
</file>

<file path=xl/worksheets/sheet34.xml><?xml version="1.0" encoding="utf-8"?>
<worksheet xmlns="http://schemas.openxmlformats.org/spreadsheetml/2006/main" xmlns:r="http://schemas.openxmlformats.org/officeDocument/2006/relationships">
  <sheetPr>
    <tabColor rgb="FF92D050"/>
  </sheetPr>
  <dimension ref="A6:T36"/>
  <sheetViews>
    <sheetView zoomScaleSheetLayoutView="100" zoomScalePageLayoutView="0" workbookViewId="0" topLeftCell="A1">
      <selection activeCell="Q37" sqref="Q37"/>
    </sheetView>
  </sheetViews>
  <sheetFormatPr defaultColWidth="9.140625" defaultRowHeight="12.75"/>
  <cols>
    <col min="1" max="1" width="27.7109375" style="668" customWidth="1"/>
    <col min="2" max="16" width="6.7109375" style="668" customWidth="1"/>
    <col min="17" max="17" width="6.57421875" style="668" customWidth="1"/>
    <col min="18" max="16384" width="9.140625" style="668" customWidth="1"/>
  </cols>
  <sheetData>
    <row r="6" spans="2:10" ht="12.75">
      <c r="B6" s="836"/>
      <c r="C6" s="836"/>
      <c r="D6" s="837"/>
      <c r="F6" s="651"/>
      <c r="H6" s="651"/>
      <c r="J6" s="651"/>
    </row>
    <row r="7" spans="2:11" ht="12.75">
      <c r="B7" s="836"/>
      <c r="C7" s="836"/>
      <c r="D7" s="810"/>
      <c r="E7" s="838"/>
      <c r="F7" s="651"/>
      <c r="G7" s="838"/>
      <c r="H7" s="651"/>
      <c r="I7" s="838"/>
      <c r="J7" s="651"/>
      <c r="K7" s="838"/>
    </row>
    <row r="8" spans="2:11" ht="12.75">
      <c r="B8" s="836"/>
      <c r="C8" s="836"/>
      <c r="D8" s="810"/>
      <c r="E8" s="838"/>
      <c r="F8" s="651"/>
      <c r="G8" s="838"/>
      <c r="H8" s="651"/>
      <c r="I8" s="838"/>
      <c r="J8" s="651"/>
      <c r="K8" s="838"/>
    </row>
    <row r="9" spans="2:11" ht="12.75">
      <c r="B9" s="836"/>
      <c r="C9" s="836"/>
      <c r="D9" s="810"/>
      <c r="E9" s="838"/>
      <c r="F9" s="651"/>
      <c r="G9" s="838"/>
      <c r="H9" s="651"/>
      <c r="I9" s="838"/>
      <c r="J9" s="651"/>
      <c r="K9" s="838"/>
    </row>
    <row r="10" spans="2:11" ht="12.75">
      <c r="B10" s="836"/>
      <c r="C10" s="836"/>
      <c r="D10" s="810"/>
      <c r="E10" s="838"/>
      <c r="F10" s="651"/>
      <c r="G10" s="838"/>
      <c r="H10" s="651"/>
      <c r="I10" s="838"/>
      <c r="J10" s="651"/>
      <c r="K10" s="838"/>
    </row>
    <row r="11" spans="2:11" ht="12.75">
      <c r="B11" s="836"/>
      <c r="C11" s="836"/>
      <c r="D11" s="810"/>
      <c r="E11" s="838"/>
      <c r="F11" s="651"/>
      <c r="G11" s="838"/>
      <c r="H11" s="651"/>
      <c r="I11" s="838"/>
      <c r="J11" s="651"/>
      <c r="K11" s="838"/>
    </row>
    <row r="12" spans="2:11" ht="12.75">
      <c r="B12" s="836"/>
      <c r="C12" s="836"/>
      <c r="D12" s="810"/>
      <c r="E12" s="838"/>
      <c r="F12" s="651"/>
      <c r="G12" s="838"/>
      <c r="H12" s="651"/>
      <c r="I12" s="838"/>
      <c r="J12" s="651"/>
      <c r="K12" s="838"/>
    </row>
    <row r="13" spans="2:11" ht="12.75">
      <c r="B13" s="836"/>
      <c r="C13" s="836"/>
      <c r="D13" s="810"/>
      <c r="E13" s="838"/>
      <c r="F13" s="651"/>
      <c r="G13" s="838"/>
      <c r="H13" s="651"/>
      <c r="I13" s="838"/>
      <c r="J13" s="651"/>
      <c r="K13" s="838"/>
    </row>
    <row r="14" spans="2:11" ht="12.75">
      <c r="B14" s="836"/>
      <c r="C14" s="836"/>
      <c r="D14" s="810"/>
      <c r="E14" s="838"/>
      <c r="F14" s="651"/>
      <c r="G14" s="838"/>
      <c r="H14" s="651"/>
      <c r="I14" s="839"/>
      <c r="J14" s="651"/>
      <c r="K14" s="839"/>
    </row>
    <row r="15" spans="2:11" ht="12.75">
      <c r="B15" s="836"/>
      <c r="C15" s="836"/>
      <c r="D15" s="810"/>
      <c r="E15" s="838"/>
      <c r="F15" s="657"/>
      <c r="G15" s="838"/>
      <c r="H15" s="657"/>
      <c r="I15" s="838"/>
      <c r="J15" s="657"/>
      <c r="K15" s="838"/>
    </row>
    <row r="16" ht="12.75">
      <c r="B16" s="682"/>
    </row>
    <row r="26" ht="12.75">
      <c r="A26" s="814"/>
    </row>
    <row r="29" spans="1:16" ht="9.75" customHeight="1">
      <c r="A29" s="1003"/>
      <c r="B29" s="1004"/>
      <c r="C29" s="1004"/>
      <c r="D29" s="1004"/>
      <c r="E29" s="1004"/>
      <c r="F29" s="1004"/>
      <c r="G29" s="1004"/>
      <c r="H29" s="1004"/>
      <c r="I29" s="1004"/>
      <c r="J29" s="1004"/>
      <c r="K29" s="1004"/>
      <c r="L29" s="1004"/>
      <c r="M29" s="1004"/>
      <c r="N29" s="1004"/>
      <c r="O29" s="1004"/>
      <c r="P29" s="1004"/>
    </row>
    <row r="30" spans="1:16" ht="13.5" customHeight="1" thickBot="1">
      <c r="A30" s="815"/>
      <c r="B30" s="811"/>
      <c r="C30" s="811"/>
      <c r="D30" s="811"/>
      <c r="E30" s="811"/>
      <c r="F30" s="811"/>
      <c r="G30" s="811"/>
      <c r="H30" s="811"/>
      <c r="I30" s="811"/>
      <c r="J30" s="811"/>
      <c r="K30" s="811"/>
      <c r="L30" s="811"/>
      <c r="M30" s="811"/>
      <c r="N30" s="811"/>
      <c r="O30" s="811"/>
      <c r="P30" s="811"/>
    </row>
    <row r="31" spans="1:17" ht="19.5" customHeight="1" thickBot="1">
      <c r="A31" s="840" t="s">
        <v>4</v>
      </c>
      <c r="B31" s="841">
        <v>2001</v>
      </c>
      <c r="C31" s="841">
        <v>2002</v>
      </c>
      <c r="D31" s="841">
        <v>2003</v>
      </c>
      <c r="E31" s="841">
        <v>2004</v>
      </c>
      <c r="F31" s="841">
        <v>2005</v>
      </c>
      <c r="G31" s="841">
        <v>2006</v>
      </c>
      <c r="H31" s="841">
        <v>2007</v>
      </c>
      <c r="I31" s="841">
        <v>2008</v>
      </c>
      <c r="J31" s="841">
        <v>2009</v>
      </c>
      <c r="K31" s="841">
        <v>2010</v>
      </c>
      <c r="L31" s="841">
        <v>2011</v>
      </c>
      <c r="M31" s="841">
        <v>2012</v>
      </c>
      <c r="N31" s="841">
        <v>2013</v>
      </c>
      <c r="O31" s="841">
        <v>2014</v>
      </c>
      <c r="P31" s="841">
        <v>2015</v>
      </c>
      <c r="Q31" s="841">
        <v>2016</v>
      </c>
    </row>
    <row r="32" spans="1:20" ht="15.75" customHeight="1" thickBot="1">
      <c r="A32" s="842" t="s">
        <v>127</v>
      </c>
      <c r="B32" s="843">
        <v>0.08</v>
      </c>
      <c r="C32" s="843">
        <v>0.08</v>
      </c>
      <c r="D32" s="843">
        <v>0.06</v>
      </c>
      <c r="E32" s="843">
        <v>0.06</v>
      </c>
      <c r="F32" s="843">
        <v>0.06</v>
      </c>
      <c r="G32" s="843">
        <v>0.05</v>
      </c>
      <c r="H32" s="843">
        <v>0.08</v>
      </c>
      <c r="I32" s="843">
        <v>0.05</v>
      </c>
      <c r="J32" s="843">
        <v>0.06</v>
      </c>
      <c r="K32" s="843">
        <v>0.06</v>
      </c>
      <c r="L32" s="843">
        <v>0.043</v>
      </c>
      <c r="M32" s="843">
        <v>0.04</v>
      </c>
      <c r="N32" s="843">
        <v>0.04</v>
      </c>
      <c r="O32" s="843">
        <v>0.05</v>
      </c>
      <c r="P32" s="843">
        <v>0.03</v>
      </c>
      <c r="Q32" s="843">
        <v>0.03</v>
      </c>
      <c r="R32" s="844"/>
      <c r="S32" s="844"/>
      <c r="T32" s="845"/>
    </row>
    <row r="33" spans="1:17" ht="15.75" customHeight="1" thickBot="1">
      <c r="A33" s="842" t="s">
        <v>128</v>
      </c>
      <c r="B33" s="843">
        <v>0.66</v>
      </c>
      <c r="C33" s="843">
        <v>0.63</v>
      </c>
      <c r="D33" s="843">
        <v>0.67</v>
      </c>
      <c r="E33" s="843">
        <v>0.57</v>
      </c>
      <c r="F33" s="843">
        <v>0.52</v>
      </c>
      <c r="G33" s="843">
        <v>0.47</v>
      </c>
      <c r="H33" s="843">
        <v>0.62</v>
      </c>
      <c r="I33" s="843">
        <v>0.57</v>
      </c>
      <c r="J33" s="843">
        <v>0.64</v>
      </c>
      <c r="K33" s="843">
        <v>0.61</v>
      </c>
      <c r="L33" s="843">
        <v>0.47</v>
      </c>
      <c r="M33" s="843">
        <v>0.48</v>
      </c>
      <c r="N33" s="843">
        <v>0.54</v>
      </c>
      <c r="O33" s="843">
        <v>0.5</v>
      </c>
      <c r="P33" s="843">
        <v>0.42</v>
      </c>
      <c r="Q33" s="843">
        <v>0.34</v>
      </c>
    </row>
    <row r="34" spans="1:17" ht="15.75" customHeight="1" thickBot="1">
      <c r="A34" s="842" t="s">
        <v>131</v>
      </c>
      <c r="B34" s="843">
        <v>0.38</v>
      </c>
      <c r="C34" s="843">
        <v>0.29</v>
      </c>
      <c r="D34" s="843">
        <v>0.25</v>
      </c>
      <c r="E34" s="843">
        <v>0.26</v>
      </c>
      <c r="F34" s="843">
        <v>0.26</v>
      </c>
      <c r="G34" s="843">
        <v>0.19</v>
      </c>
      <c r="H34" s="843">
        <v>0.25</v>
      </c>
      <c r="I34" s="843">
        <v>0.23</v>
      </c>
      <c r="J34" s="843">
        <v>0.28</v>
      </c>
      <c r="K34" s="843">
        <v>0.25</v>
      </c>
      <c r="L34" s="843">
        <v>0.265</v>
      </c>
      <c r="M34" s="843">
        <v>0.35</v>
      </c>
      <c r="N34" s="843">
        <v>0.35</v>
      </c>
      <c r="O34" s="843">
        <v>0.34</v>
      </c>
      <c r="P34" s="843">
        <v>0.296</v>
      </c>
      <c r="Q34" s="843">
        <v>0.3</v>
      </c>
    </row>
    <row r="35" spans="1:17" ht="15.75" customHeight="1" thickBot="1">
      <c r="A35" s="842" t="s">
        <v>129</v>
      </c>
      <c r="B35" s="843">
        <v>1.69</v>
      </c>
      <c r="C35" s="843">
        <v>1.55</v>
      </c>
      <c r="D35" s="843">
        <v>1.81</v>
      </c>
      <c r="E35" s="843">
        <v>1.68</v>
      </c>
      <c r="F35" s="843">
        <v>1.52</v>
      </c>
      <c r="G35" s="843">
        <v>1.43</v>
      </c>
      <c r="H35" s="843">
        <v>1.43</v>
      </c>
      <c r="I35" s="843">
        <v>1.57</v>
      </c>
      <c r="J35" s="843">
        <v>1.49</v>
      </c>
      <c r="K35" s="843">
        <v>1.43</v>
      </c>
      <c r="L35" s="843">
        <v>1.184</v>
      </c>
      <c r="M35" s="843">
        <v>1.06</v>
      </c>
      <c r="N35" s="843">
        <v>1.1</v>
      </c>
      <c r="O35" s="843">
        <v>1.09</v>
      </c>
      <c r="P35" s="843">
        <v>0.932</v>
      </c>
      <c r="Q35" s="843">
        <v>0.86</v>
      </c>
    </row>
    <row r="36" spans="1:17" ht="15.75" customHeight="1" thickBot="1">
      <c r="A36" s="842" t="s">
        <v>130</v>
      </c>
      <c r="B36" s="843">
        <v>8.82</v>
      </c>
      <c r="C36" s="843">
        <v>9.98</v>
      </c>
      <c r="D36" s="843">
        <v>10.75</v>
      </c>
      <c r="E36" s="843">
        <v>9.93</v>
      </c>
      <c r="F36" s="843">
        <v>9.37</v>
      </c>
      <c r="G36" s="843">
        <v>7.46</v>
      </c>
      <c r="H36" s="843">
        <v>7.64</v>
      </c>
      <c r="I36" s="843">
        <v>7.98</v>
      </c>
      <c r="J36" s="843">
        <v>9.02</v>
      </c>
      <c r="K36" s="843">
        <v>9.53</v>
      </c>
      <c r="L36" s="843">
        <v>9.212</v>
      </c>
      <c r="M36" s="843">
        <v>9.97</v>
      </c>
      <c r="N36" s="843">
        <v>10.81</v>
      </c>
      <c r="O36" s="843">
        <v>9.61</v>
      </c>
      <c r="P36" s="843">
        <v>7.423</v>
      </c>
      <c r="Q36" s="843">
        <v>6.68</v>
      </c>
    </row>
  </sheetData>
  <sheetProtection/>
  <mergeCells count="1">
    <mergeCell ref="A29:P29"/>
  </mergeCells>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35.xml><?xml version="1.0" encoding="utf-8"?>
<worksheet xmlns="http://schemas.openxmlformats.org/spreadsheetml/2006/main" xmlns:r="http://schemas.openxmlformats.org/officeDocument/2006/relationships">
  <sheetPr>
    <tabColor rgb="FF92D050"/>
  </sheetPr>
  <dimension ref="A1:O32"/>
  <sheetViews>
    <sheetView zoomScaleSheetLayoutView="100" zoomScalePageLayoutView="0" workbookViewId="0" topLeftCell="A1">
      <selection activeCell="A1" sqref="A1:H1"/>
    </sheetView>
  </sheetViews>
  <sheetFormatPr defaultColWidth="9.140625" defaultRowHeight="12.75"/>
  <cols>
    <col min="1" max="2" width="12.7109375" style="0" customWidth="1"/>
    <col min="3" max="8" width="10.7109375" style="0" customWidth="1"/>
  </cols>
  <sheetData>
    <row r="1" spans="1:8" ht="19.5" customHeight="1">
      <c r="A1" s="973" t="s">
        <v>389</v>
      </c>
      <c r="B1" s="973"/>
      <c r="C1" s="973"/>
      <c r="D1" s="973"/>
      <c r="E1" s="973"/>
      <c r="F1" s="973"/>
      <c r="G1" s="973"/>
      <c r="H1" s="973"/>
    </row>
    <row r="2" spans="1:8" ht="19.5" customHeight="1">
      <c r="A2" s="973" t="s">
        <v>176</v>
      </c>
      <c r="B2" s="973"/>
      <c r="C2" s="973"/>
      <c r="D2" s="973"/>
      <c r="E2" s="973"/>
      <c r="F2" s="973"/>
      <c r="G2" s="973"/>
      <c r="H2" s="973"/>
    </row>
    <row r="3" spans="1:8" ht="19.5" customHeight="1" thickBot="1">
      <c r="A3" s="1049"/>
      <c r="B3" s="1049"/>
      <c r="C3" s="1049"/>
      <c r="D3" s="1049"/>
      <c r="E3" s="1049"/>
      <c r="F3" s="1049"/>
      <c r="G3" s="1049"/>
      <c r="H3" s="1049"/>
    </row>
    <row r="4" spans="1:8" ht="18" customHeight="1" thickTop="1">
      <c r="A4" s="975" t="s">
        <v>3</v>
      </c>
      <c r="B4" s="978" t="s">
        <v>132</v>
      </c>
      <c r="C4" s="981" t="s">
        <v>133</v>
      </c>
      <c r="D4" s="981"/>
      <c r="E4" s="981"/>
      <c r="F4" s="981"/>
      <c r="G4" s="981"/>
      <c r="H4" s="982"/>
    </row>
    <row r="5" spans="1:8" ht="18" customHeight="1">
      <c r="A5" s="976"/>
      <c r="B5" s="979"/>
      <c r="C5" s="983" t="s">
        <v>29</v>
      </c>
      <c r="D5" s="983"/>
      <c r="E5" s="983" t="s">
        <v>122</v>
      </c>
      <c r="F5" s="983"/>
      <c r="G5" s="983"/>
      <c r="H5" s="985"/>
    </row>
    <row r="6" spans="1:15" ht="18" customHeight="1">
      <c r="A6" s="976"/>
      <c r="B6" s="1094"/>
      <c r="C6" s="1092" t="s">
        <v>43</v>
      </c>
      <c r="D6" s="1092" t="s">
        <v>216</v>
      </c>
      <c r="E6" s="1092" t="s">
        <v>191</v>
      </c>
      <c r="F6" s="1092"/>
      <c r="G6" s="1092" t="s">
        <v>86</v>
      </c>
      <c r="H6" s="1093"/>
      <c r="I6" s="651"/>
      <c r="L6" s="26"/>
      <c r="M6" s="26"/>
      <c r="N6" s="26"/>
      <c r="O6" s="26"/>
    </row>
    <row r="7" spans="1:15" ht="42" customHeight="1" thickBot="1">
      <c r="A7" s="977"/>
      <c r="B7" s="1095"/>
      <c r="C7" s="1096"/>
      <c r="D7" s="1096"/>
      <c r="E7" s="327" t="s">
        <v>43</v>
      </c>
      <c r="F7" s="327" t="s">
        <v>217</v>
      </c>
      <c r="G7" s="327" t="s">
        <v>43</v>
      </c>
      <c r="H7" s="328" t="s">
        <v>217</v>
      </c>
      <c r="I7" s="651"/>
      <c r="L7" s="26"/>
      <c r="M7" s="732"/>
      <c r="N7" s="732"/>
      <c r="O7" s="26"/>
    </row>
    <row r="8" spans="1:15" ht="19.5" customHeight="1" thickTop="1">
      <c r="A8" s="198" t="s">
        <v>18</v>
      </c>
      <c r="B8" s="652">
        <v>3906</v>
      </c>
      <c r="C8" s="652">
        <v>27</v>
      </c>
      <c r="D8" s="306">
        <f>C8/B8*100</f>
        <v>0.6912442396313364</v>
      </c>
      <c r="E8" s="733">
        <v>5</v>
      </c>
      <c r="F8" s="306">
        <f>E8/C8*100</f>
        <v>18.51851851851852</v>
      </c>
      <c r="G8" s="733">
        <v>8</v>
      </c>
      <c r="H8" s="653">
        <f>G8/C8*100</f>
        <v>29.629629629629626</v>
      </c>
      <c r="I8" s="651"/>
      <c r="L8" s="26"/>
      <c r="M8" s="730"/>
      <c r="N8" s="731"/>
      <c r="O8" s="26"/>
    </row>
    <row r="9" spans="1:15" ht="19.5" customHeight="1">
      <c r="A9" s="137" t="s">
        <v>19</v>
      </c>
      <c r="B9" s="654">
        <v>2730</v>
      </c>
      <c r="C9" s="654">
        <v>8</v>
      </c>
      <c r="D9" s="307">
        <f aca="true" t="shared" si="0" ref="D9:D16">C9/B9*100</f>
        <v>0.29304029304029305</v>
      </c>
      <c r="E9" s="734">
        <v>0</v>
      </c>
      <c r="F9" s="307">
        <f aca="true" t="shared" si="1" ref="F9:F15">E9/C9*100</f>
        <v>0</v>
      </c>
      <c r="G9" s="734">
        <v>2</v>
      </c>
      <c r="H9" s="655">
        <f aca="true" t="shared" si="2" ref="H9:H15">G9/C9*100</f>
        <v>25</v>
      </c>
      <c r="I9" s="651"/>
      <c r="L9" s="26"/>
      <c r="M9" s="730"/>
      <c r="N9" s="731"/>
      <c r="O9" s="26"/>
    </row>
    <row r="10" spans="1:15" ht="19.5" customHeight="1">
      <c r="A10" s="137" t="s">
        <v>20</v>
      </c>
      <c r="B10" s="654">
        <v>2242</v>
      </c>
      <c r="C10" s="654">
        <v>23</v>
      </c>
      <c r="D10" s="307">
        <f t="shared" si="0"/>
        <v>1.0258697591436219</v>
      </c>
      <c r="E10" s="734">
        <v>8</v>
      </c>
      <c r="F10" s="307">
        <f t="shared" si="1"/>
        <v>34.78260869565217</v>
      </c>
      <c r="G10" s="734">
        <v>6</v>
      </c>
      <c r="H10" s="655">
        <f t="shared" si="2"/>
        <v>26.08695652173913</v>
      </c>
      <c r="I10" s="651"/>
      <c r="L10" s="26"/>
      <c r="M10" s="730"/>
      <c r="N10" s="731"/>
      <c r="O10" s="26"/>
    </row>
    <row r="11" spans="1:15" ht="19.5" customHeight="1">
      <c r="A11" s="137" t="s">
        <v>21</v>
      </c>
      <c r="B11" s="656">
        <v>2830</v>
      </c>
      <c r="C11" s="656">
        <v>26</v>
      </c>
      <c r="D11" s="307">
        <f t="shared" si="0"/>
        <v>0.9187279151943463</v>
      </c>
      <c r="E11" s="734">
        <v>17</v>
      </c>
      <c r="F11" s="307">
        <f t="shared" si="1"/>
        <v>65.38461538461539</v>
      </c>
      <c r="G11" s="734">
        <v>5</v>
      </c>
      <c r="H11" s="655">
        <f t="shared" si="2"/>
        <v>19.230769230769234</v>
      </c>
      <c r="I11" s="651"/>
      <c r="L11" s="26"/>
      <c r="M11" s="730"/>
      <c r="N11" s="731"/>
      <c r="O11" s="26"/>
    </row>
    <row r="12" spans="1:15" ht="19.5" customHeight="1">
      <c r="A12" s="137" t="s">
        <v>22</v>
      </c>
      <c r="B12" s="656">
        <v>2640</v>
      </c>
      <c r="C12" s="656">
        <v>23</v>
      </c>
      <c r="D12" s="307">
        <f t="shared" si="0"/>
        <v>0.8712121212121213</v>
      </c>
      <c r="E12" s="734">
        <v>13</v>
      </c>
      <c r="F12" s="307">
        <f t="shared" si="1"/>
        <v>56.52173913043478</v>
      </c>
      <c r="G12" s="734">
        <v>3</v>
      </c>
      <c r="H12" s="655">
        <f t="shared" si="2"/>
        <v>13.043478260869565</v>
      </c>
      <c r="I12" s="651"/>
      <c r="L12" s="26"/>
      <c r="M12" s="730"/>
      <c r="N12" s="731"/>
      <c r="O12" s="26"/>
    </row>
    <row r="13" spans="1:15" ht="19.5" customHeight="1">
      <c r="A13" s="137" t="s">
        <v>23</v>
      </c>
      <c r="B13" s="656">
        <v>3883</v>
      </c>
      <c r="C13" s="656">
        <v>60</v>
      </c>
      <c r="D13" s="307">
        <f t="shared" si="0"/>
        <v>1.545197012619109</v>
      </c>
      <c r="E13" s="734">
        <v>42</v>
      </c>
      <c r="F13" s="307">
        <f t="shared" si="1"/>
        <v>70</v>
      </c>
      <c r="G13" s="734">
        <v>5</v>
      </c>
      <c r="H13" s="655">
        <f t="shared" si="2"/>
        <v>8.333333333333332</v>
      </c>
      <c r="I13" s="651"/>
      <c r="L13" s="26"/>
      <c r="M13" s="730"/>
      <c r="N13" s="731"/>
      <c r="O13" s="26"/>
    </row>
    <row r="14" spans="1:15" ht="19.5" customHeight="1">
      <c r="A14" s="137" t="s">
        <v>12</v>
      </c>
      <c r="B14" s="656">
        <v>3998</v>
      </c>
      <c r="C14" s="656">
        <v>120</v>
      </c>
      <c r="D14" s="307">
        <f t="shared" si="0"/>
        <v>3.001500750375188</v>
      </c>
      <c r="E14" s="734">
        <v>89</v>
      </c>
      <c r="F14" s="307">
        <f t="shared" si="1"/>
        <v>74.16666666666667</v>
      </c>
      <c r="G14" s="734">
        <v>17</v>
      </c>
      <c r="H14" s="655">
        <f t="shared" si="2"/>
        <v>14.166666666666666</v>
      </c>
      <c r="I14" s="651"/>
      <c r="L14" s="26"/>
      <c r="M14" s="730"/>
      <c r="N14" s="731"/>
      <c r="O14" s="26"/>
    </row>
    <row r="15" spans="1:15" ht="19.5" customHeight="1">
      <c r="A15" s="137" t="s">
        <v>13</v>
      </c>
      <c r="B15" s="656">
        <v>4828</v>
      </c>
      <c r="C15" s="656">
        <v>88</v>
      </c>
      <c r="D15" s="307">
        <f t="shared" si="0"/>
        <v>1.8227009113504555</v>
      </c>
      <c r="E15" s="734">
        <v>70</v>
      </c>
      <c r="F15" s="307">
        <f t="shared" si="1"/>
        <v>79.54545454545455</v>
      </c>
      <c r="G15" s="734">
        <v>19</v>
      </c>
      <c r="H15" s="655">
        <f t="shared" si="2"/>
        <v>21.59090909090909</v>
      </c>
      <c r="I15" s="657"/>
      <c r="L15" s="26"/>
      <c r="M15" s="730"/>
      <c r="N15" s="731"/>
      <c r="O15" s="26"/>
    </row>
    <row r="16" spans="1:15" ht="19.5" customHeight="1" thickBot="1">
      <c r="A16" s="199" t="s">
        <v>182</v>
      </c>
      <c r="B16" s="658">
        <v>130</v>
      </c>
      <c r="C16" s="658">
        <v>0</v>
      </c>
      <c r="D16" s="232">
        <f t="shared" si="0"/>
        <v>0</v>
      </c>
      <c r="E16" s="735" t="s">
        <v>52</v>
      </c>
      <c r="F16" s="232" t="s">
        <v>52</v>
      </c>
      <c r="G16" s="735">
        <v>0</v>
      </c>
      <c r="H16" s="233">
        <v>100</v>
      </c>
      <c r="I16" s="657"/>
      <c r="L16" s="26"/>
      <c r="M16" s="730"/>
      <c r="N16" s="731"/>
      <c r="O16" s="26"/>
    </row>
    <row r="17" spans="1:15" ht="30" customHeight="1" thickBot="1" thickTop="1">
      <c r="A17" s="234" t="s">
        <v>14</v>
      </c>
      <c r="B17" s="235">
        <f>SUM(B8:B16)</f>
        <v>27187</v>
      </c>
      <c r="C17" s="236">
        <f>SUM(C8:C16)</f>
        <v>375</v>
      </c>
      <c r="D17" s="237">
        <f>C17/B17*100</f>
        <v>1.379335711921139</v>
      </c>
      <c r="E17" s="236">
        <f>SUM(E8:E16)</f>
        <v>244</v>
      </c>
      <c r="F17" s="237">
        <f>E17/C17*100</f>
        <v>65.06666666666666</v>
      </c>
      <c r="G17" s="238">
        <f>SUM(G8:G16)</f>
        <v>65</v>
      </c>
      <c r="H17" s="239">
        <f>G17/C17*100</f>
        <v>17.333333333333336</v>
      </c>
      <c r="L17" s="26"/>
      <c r="M17" s="26"/>
      <c r="N17" s="26"/>
      <c r="O17" s="26"/>
    </row>
    <row r="18" spans="8:13" ht="13.5" thickTop="1">
      <c r="H18" s="2"/>
      <c r="M18" s="36"/>
    </row>
    <row r="19" spans="1:13" ht="12.75">
      <c r="A19" s="93"/>
      <c r="B19" s="55"/>
      <c r="M19" s="36"/>
    </row>
    <row r="26" ht="12.75">
      <c r="A26" s="41"/>
    </row>
    <row r="29" ht="12.75">
      <c r="A29" s="42"/>
    </row>
    <row r="30" ht="12.75">
      <c r="A30" s="43"/>
    </row>
    <row r="31" ht="12.75">
      <c r="A31" s="43"/>
    </row>
    <row r="32" ht="12.75">
      <c r="A32" s="43"/>
    </row>
  </sheetData>
  <sheetProtection/>
  <mergeCells count="12">
    <mergeCell ref="C6:C7"/>
    <mergeCell ref="D6:D7"/>
    <mergeCell ref="E6:F6"/>
    <mergeCell ref="G6:H6"/>
    <mergeCell ref="A1:H1"/>
    <mergeCell ref="A2:H2"/>
    <mergeCell ref="A3:H3"/>
    <mergeCell ref="A4:A7"/>
    <mergeCell ref="B4:B7"/>
    <mergeCell ref="C4:H4"/>
    <mergeCell ref="C5:D5"/>
    <mergeCell ref="E5:H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tabColor rgb="FF92D050"/>
  </sheetPr>
  <dimension ref="A1:K16"/>
  <sheetViews>
    <sheetView zoomScaleSheetLayoutView="100" zoomScalePageLayoutView="0" workbookViewId="0" topLeftCell="A3">
      <selection activeCell="E28" sqref="E28"/>
    </sheetView>
  </sheetViews>
  <sheetFormatPr defaultColWidth="9.140625" defaultRowHeight="12.75"/>
  <cols>
    <col min="1" max="1" width="12.7109375" style="668" customWidth="1"/>
    <col min="2" max="6" width="18.7109375" style="668" customWidth="1"/>
    <col min="7" max="16384" width="9.140625" style="668" customWidth="1"/>
  </cols>
  <sheetData>
    <row r="1" spans="1:6" ht="16.5" customHeight="1">
      <c r="A1" s="1097" t="s">
        <v>141</v>
      </c>
      <c r="B1" s="1097"/>
      <c r="C1" s="1097"/>
      <c r="D1" s="1097"/>
      <c r="E1" s="1097"/>
      <c r="F1" s="1097"/>
    </row>
    <row r="2" spans="1:6" ht="16.5" customHeight="1">
      <c r="A2" s="1097" t="s">
        <v>390</v>
      </c>
      <c r="B2" s="1097"/>
      <c r="C2" s="1097"/>
      <c r="D2" s="1097"/>
      <c r="E2" s="1097"/>
      <c r="F2" s="1097"/>
    </row>
    <row r="3" spans="1:6" ht="30" customHeight="1" thickBot="1">
      <c r="A3" s="996" t="s">
        <v>257</v>
      </c>
      <c r="B3" s="996"/>
      <c r="C3" s="996"/>
      <c r="D3" s="996"/>
      <c r="E3" s="996"/>
      <c r="F3" s="996"/>
    </row>
    <row r="4" spans="1:11" ht="25.5" customHeight="1" thickTop="1">
      <c r="A4" s="989" t="s">
        <v>3</v>
      </c>
      <c r="B4" s="998" t="s">
        <v>192</v>
      </c>
      <c r="C4" s="1001"/>
      <c r="D4" s="1001"/>
      <c r="E4" s="1001"/>
      <c r="F4" s="1002"/>
      <c r="I4" s="741"/>
      <c r="J4" s="741"/>
      <c r="K4" s="741"/>
    </row>
    <row r="5" spans="1:11" ht="48.75" customHeight="1" thickBot="1">
      <c r="A5" s="990"/>
      <c r="B5" s="669" t="s">
        <v>137</v>
      </c>
      <c r="C5" s="670" t="s">
        <v>140</v>
      </c>
      <c r="D5" s="670" t="s">
        <v>139</v>
      </c>
      <c r="E5" s="670" t="s">
        <v>142</v>
      </c>
      <c r="F5" s="671" t="s">
        <v>143</v>
      </c>
      <c r="I5" s="742"/>
      <c r="J5" s="742"/>
      <c r="K5" s="741"/>
    </row>
    <row r="6" spans="1:11" ht="19.5" customHeight="1" thickTop="1">
      <c r="A6" s="672" t="s">
        <v>18</v>
      </c>
      <c r="B6" s="736">
        <v>238</v>
      </c>
      <c r="C6" s="743">
        <v>8</v>
      </c>
      <c r="D6" s="743">
        <v>55</v>
      </c>
      <c r="E6" s="743">
        <v>16</v>
      </c>
      <c r="F6" s="673">
        <v>1</v>
      </c>
      <c r="G6" s="651"/>
      <c r="I6" s="739"/>
      <c r="J6" s="740"/>
      <c r="K6" s="741"/>
    </row>
    <row r="7" spans="1:11" ht="19.5" customHeight="1">
      <c r="A7" s="674" t="s">
        <v>19</v>
      </c>
      <c r="B7" s="737">
        <v>95</v>
      </c>
      <c r="C7" s="744">
        <v>0</v>
      </c>
      <c r="D7" s="744">
        <v>15</v>
      </c>
      <c r="E7" s="744">
        <v>5</v>
      </c>
      <c r="F7" s="675">
        <v>3</v>
      </c>
      <c r="G7" s="651"/>
      <c r="I7" s="739"/>
      <c r="J7" s="740"/>
      <c r="K7" s="741"/>
    </row>
    <row r="8" spans="1:11" ht="19.5" customHeight="1">
      <c r="A8" s="674" t="s">
        <v>20</v>
      </c>
      <c r="B8" s="737">
        <v>136</v>
      </c>
      <c r="C8" s="744">
        <v>4</v>
      </c>
      <c r="D8" s="744">
        <v>39</v>
      </c>
      <c r="E8" s="744">
        <v>16</v>
      </c>
      <c r="F8" s="675">
        <v>2</v>
      </c>
      <c r="G8" s="651"/>
      <c r="I8" s="739"/>
      <c r="J8" s="740"/>
      <c r="K8" s="741"/>
    </row>
    <row r="9" spans="1:11" ht="19.5" customHeight="1">
      <c r="A9" s="674" t="s">
        <v>21</v>
      </c>
      <c r="B9" s="737">
        <v>110</v>
      </c>
      <c r="C9" s="744">
        <v>12</v>
      </c>
      <c r="D9" s="744">
        <v>17</v>
      </c>
      <c r="E9" s="744">
        <v>21</v>
      </c>
      <c r="F9" s="675">
        <v>4</v>
      </c>
      <c r="G9" s="651"/>
      <c r="I9" s="739"/>
      <c r="J9" s="740"/>
      <c r="K9" s="741"/>
    </row>
    <row r="10" spans="1:11" ht="19.5" customHeight="1">
      <c r="A10" s="674" t="s">
        <v>22</v>
      </c>
      <c r="B10" s="737">
        <v>183</v>
      </c>
      <c r="C10" s="744">
        <v>12</v>
      </c>
      <c r="D10" s="744">
        <v>43</v>
      </c>
      <c r="E10" s="744">
        <v>18</v>
      </c>
      <c r="F10" s="675">
        <v>41</v>
      </c>
      <c r="G10" s="651"/>
      <c r="I10" s="739"/>
      <c r="J10" s="740"/>
      <c r="K10" s="741"/>
    </row>
    <row r="11" spans="1:11" ht="19.5" customHeight="1">
      <c r="A11" s="674" t="s">
        <v>23</v>
      </c>
      <c r="B11" s="737">
        <v>182</v>
      </c>
      <c r="C11" s="744">
        <v>15</v>
      </c>
      <c r="D11" s="744">
        <v>33</v>
      </c>
      <c r="E11" s="744">
        <v>17</v>
      </c>
      <c r="F11" s="675">
        <v>17</v>
      </c>
      <c r="G11" s="651"/>
      <c r="I11" s="739"/>
      <c r="J11" s="740"/>
      <c r="K11" s="741"/>
    </row>
    <row r="12" spans="1:11" ht="19.5" customHeight="1">
      <c r="A12" s="674" t="s">
        <v>12</v>
      </c>
      <c r="B12" s="737">
        <v>137</v>
      </c>
      <c r="C12" s="744">
        <v>15</v>
      </c>
      <c r="D12" s="744">
        <v>31</v>
      </c>
      <c r="E12" s="744">
        <v>34</v>
      </c>
      <c r="F12" s="675">
        <v>19</v>
      </c>
      <c r="G12" s="651"/>
      <c r="I12" s="739"/>
      <c r="J12" s="740"/>
      <c r="K12" s="741"/>
    </row>
    <row r="13" spans="1:11" ht="19.5" customHeight="1">
      <c r="A13" s="674" t="s">
        <v>13</v>
      </c>
      <c r="B13" s="737">
        <v>257</v>
      </c>
      <c r="C13" s="744">
        <v>12</v>
      </c>
      <c r="D13" s="744">
        <v>45</v>
      </c>
      <c r="E13" s="744">
        <v>44</v>
      </c>
      <c r="F13" s="675">
        <v>21</v>
      </c>
      <c r="G13" s="651"/>
      <c r="I13" s="739"/>
      <c r="J13" s="740"/>
      <c r="K13" s="741"/>
    </row>
    <row r="14" spans="1:11" ht="19.5" customHeight="1" thickBot="1">
      <c r="A14" s="676" t="s">
        <v>182</v>
      </c>
      <c r="B14" s="738">
        <v>22</v>
      </c>
      <c r="C14" s="745">
        <v>0</v>
      </c>
      <c r="D14" s="745">
        <v>0</v>
      </c>
      <c r="E14" s="745">
        <v>1</v>
      </c>
      <c r="F14" s="677">
        <v>0</v>
      </c>
      <c r="G14" s="651"/>
      <c r="I14" s="739"/>
      <c r="J14" s="740"/>
      <c r="K14" s="741"/>
    </row>
    <row r="15" spans="1:11" ht="30" customHeight="1" thickBot="1" thickTop="1">
      <c r="A15" s="678" t="s">
        <v>14</v>
      </c>
      <c r="B15" s="679">
        <f>SUM(B6:B14)</f>
        <v>1360</v>
      </c>
      <c r="C15" s="680">
        <f>SUM(C6:C14)</f>
        <v>78</v>
      </c>
      <c r="D15" s="680">
        <f>SUM(D6:D14)</f>
        <v>278</v>
      </c>
      <c r="E15" s="680">
        <f>SUM(E6:E14)</f>
        <v>172</v>
      </c>
      <c r="F15" s="681">
        <f>SUM(F6:F14)</f>
        <v>108</v>
      </c>
      <c r="G15" s="657"/>
      <c r="I15" s="741"/>
      <c r="J15" s="741"/>
      <c r="K15" s="741"/>
    </row>
    <row r="16" spans="2:11" ht="13.5" thickTop="1">
      <c r="B16" s="682"/>
      <c r="C16" s="683"/>
      <c r="D16" s="683"/>
      <c r="I16" s="741"/>
      <c r="J16" s="741"/>
      <c r="K16" s="741"/>
    </row>
  </sheetData>
  <sheetProtection/>
  <mergeCells count="5">
    <mergeCell ref="A1:F1"/>
    <mergeCell ref="A2:F2"/>
    <mergeCell ref="A3:F3"/>
    <mergeCell ref="A4:A5"/>
    <mergeCell ref="B4:F4"/>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sheetPr>
    <tabColor rgb="FF92D050"/>
  </sheetPr>
  <dimension ref="A1:K18"/>
  <sheetViews>
    <sheetView zoomScaleSheetLayoutView="100" zoomScalePageLayoutView="0" workbookViewId="0" topLeftCell="A1">
      <selection activeCell="A1" sqref="A1:E1"/>
    </sheetView>
  </sheetViews>
  <sheetFormatPr defaultColWidth="9.140625" defaultRowHeight="12.75"/>
  <cols>
    <col min="1" max="1" width="12.7109375" style="0" customWidth="1"/>
    <col min="2" max="5" width="18.7109375" style="0" customWidth="1"/>
  </cols>
  <sheetData>
    <row r="1" spans="1:5" ht="19.5" customHeight="1">
      <c r="A1" s="973" t="s">
        <v>136</v>
      </c>
      <c r="B1" s="973"/>
      <c r="C1" s="973"/>
      <c r="D1" s="973"/>
      <c r="E1" s="973"/>
    </row>
    <row r="2" spans="1:5" ht="19.5" customHeight="1">
      <c r="A2" s="973" t="s">
        <v>403</v>
      </c>
      <c r="B2" s="973"/>
      <c r="C2" s="973"/>
      <c r="D2" s="973"/>
      <c r="E2" s="973"/>
    </row>
    <row r="3" spans="1:5" ht="30" customHeight="1" thickBot="1">
      <c r="A3" s="1014" t="s">
        <v>256</v>
      </c>
      <c r="B3" s="1014"/>
      <c r="C3" s="1014"/>
      <c r="D3" s="1014"/>
      <c r="E3" s="1014"/>
    </row>
    <row r="4" spans="1:11" ht="25.5" customHeight="1" thickTop="1">
      <c r="A4" s="975" t="s">
        <v>3</v>
      </c>
      <c r="B4" s="978" t="s">
        <v>192</v>
      </c>
      <c r="C4" s="981"/>
      <c r="D4" s="981"/>
      <c r="E4" s="982"/>
      <c r="H4" s="26"/>
      <c r="I4" s="26"/>
      <c r="J4" s="26"/>
      <c r="K4" s="26"/>
    </row>
    <row r="5" spans="1:11" ht="48.75" customHeight="1" thickBot="1">
      <c r="A5" s="977"/>
      <c r="B5" s="393" t="s">
        <v>137</v>
      </c>
      <c r="C5" s="327" t="s">
        <v>138</v>
      </c>
      <c r="D5" s="327" t="s">
        <v>139</v>
      </c>
      <c r="E5" s="328" t="s">
        <v>140</v>
      </c>
      <c r="H5" s="751"/>
      <c r="I5" s="751"/>
      <c r="J5" s="751"/>
      <c r="K5" s="26"/>
    </row>
    <row r="6" spans="1:11" ht="19.5" customHeight="1" thickTop="1">
      <c r="A6" s="136" t="s">
        <v>18</v>
      </c>
      <c r="B6" s="394">
        <v>26</v>
      </c>
      <c r="C6" s="332">
        <v>0</v>
      </c>
      <c r="D6" s="392">
        <v>11</v>
      </c>
      <c r="E6" s="397">
        <v>0</v>
      </c>
      <c r="F6" s="50"/>
      <c r="G6" s="7"/>
      <c r="H6" s="749"/>
      <c r="I6" s="749"/>
      <c r="J6" s="750"/>
      <c r="K6" s="26"/>
    </row>
    <row r="7" spans="1:11" ht="19.5" customHeight="1">
      <c r="A7" s="137" t="s">
        <v>19</v>
      </c>
      <c r="B7" s="395">
        <v>4</v>
      </c>
      <c r="C7" s="332">
        <v>0</v>
      </c>
      <c r="D7" s="390">
        <v>2</v>
      </c>
      <c r="E7" s="398">
        <v>0</v>
      </c>
      <c r="F7" s="50"/>
      <c r="G7" s="7"/>
      <c r="H7" s="749"/>
      <c r="I7" s="749"/>
      <c r="J7" s="750"/>
      <c r="K7" s="26"/>
    </row>
    <row r="8" spans="1:11" ht="19.5" customHeight="1">
      <c r="A8" s="137" t="s">
        <v>20</v>
      </c>
      <c r="B8" s="395">
        <v>4</v>
      </c>
      <c r="C8" s="332">
        <v>0</v>
      </c>
      <c r="D8" s="390">
        <v>3</v>
      </c>
      <c r="E8" s="398">
        <v>0</v>
      </c>
      <c r="F8" s="50"/>
      <c r="G8" s="7"/>
      <c r="H8" s="749"/>
      <c r="I8" s="749"/>
      <c r="J8" s="750"/>
      <c r="K8" s="26"/>
    </row>
    <row r="9" spans="1:11" ht="19.5" customHeight="1">
      <c r="A9" s="137" t="s">
        <v>21</v>
      </c>
      <c r="B9" s="395">
        <v>8</v>
      </c>
      <c r="C9" s="332">
        <v>0</v>
      </c>
      <c r="D9" s="390">
        <v>3</v>
      </c>
      <c r="E9" s="398">
        <v>0</v>
      </c>
      <c r="F9" s="50"/>
      <c r="G9" s="7"/>
      <c r="H9" s="749"/>
      <c r="I9" s="749"/>
      <c r="J9" s="750"/>
      <c r="K9" s="26"/>
    </row>
    <row r="10" spans="1:11" ht="19.5" customHeight="1">
      <c r="A10" s="137" t="s">
        <v>22</v>
      </c>
      <c r="B10" s="395">
        <v>10</v>
      </c>
      <c r="C10" s="332">
        <v>0</v>
      </c>
      <c r="D10" s="390">
        <v>5</v>
      </c>
      <c r="E10" s="398">
        <v>0</v>
      </c>
      <c r="F10" s="50"/>
      <c r="G10" s="7"/>
      <c r="H10" s="749"/>
      <c r="I10" s="749"/>
      <c r="J10" s="750"/>
      <c r="K10" s="26"/>
    </row>
    <row r="11" spans="1:11" ht="19.5" customHeight="1">
      <c r="A11" s="137" t="s">
        <v>23</v>
      </c>
      <c r="B11" s="395">
        <v>7</v>
      </c>
      <c r="C11" s="332">
        <v>0</v>
      </c>
      <c r="D11" s="390">
        <v>2</v>
      </c>
      <c r="E11" s="398">
        <v>0</v>
      </c>
      <c r="F11" s="50"/>
      <c r="G11" s="7"/>
      <c r="H11" s="749"/>
      <c r="I11" s="749"/>
      <c r="J11" s="750"/>
      <c r="K11" s="26"/>
    </row>
    <row r="12" spans="1:11" ht="19.5" customHeight="1">
      <c r="A12" s="137" t="s">
        <v>12</v>
      </c>
      <c r="B12" s="395">
        <v>8</v>
      </c>
      <c r="C12" s="332">
        <v>0</v>
      </c>
      <c r="D12" s="390">
        <v>6</v>
      </c>
      <c r="E12" s="398">
        <v>0</v>
      </c>
      <c r="F12" s="50"/>
      <c r="G12" s="7"/>
      <c r="H12" s="749"/>
      <c r="I12" s="749"/>
      <c r="J12" s="750"/>
      <c r="K12" s="26"/>
    </row>
    <row r="13" spans="1:11" ht="19.5" customHeight="1">
      <c r="A13" s="137" t="s">
        <v>13</v>
      </c>
      <c r="B13" s="395">
        <v>16</v>
      </c>
      <c r="C13" s="332">
        <v>0</v>
      </c>
      <c r="D13" s="390">
        <v>7</v>
      </c>
      <c r="E13" s="398">
        <v>0</v>
      </c>
      <c r="F13" s="50"/>
      <c r="G13" s="7"/>
      <c r="H13" s="749"/>
      <c r="I13" s="749"/>
      <c r="J13" s="750"/>
      <c r="K13" s="26"/>
    </row>
    <row r="14" spans="1:11" ht="19.5" customHeight="1" thickBot="1">
      <c r="A14" s="143" t="s">
        <v>181</v>
      </c>
      <c r="B14" s="396">
        <v>4</v>
      </c>
      <c r="C14" s="332">
        <v>0</v>
      </c>
      <c r="D14" s="391">
        <v>1</v>
      </c>
      <c r="E14" s="399">
        <v>0</v>
      </c>
      <c r="F14" s="50"/>
      <c r="G14" s="7"/>
      <c r="H14" s="749"/>
      <c r="I14" s="749"/>
      <c r="J14" s="750"/>
      <c r="K14" s="26"/>
    </row>
    <row r="15" spans="1:10" ht="30" customHeight="1" thickBot="1" thickTop="1">
      <c r="A15" s="148" t="s">
        <v>14</v>
      </c>
      <c r="B15" s="400">
        <f>SUM(B6:B14)</f>
        <v>87</v>
      </c>
      <c r="C15" s="760">
        <f>SUM(C6:C14)</f>
        <v>0</v>
      </c>
      <c r="D15" s="401">
        <f>SUM(D6:D14)</f>
        <v>40</v>
      </c>
      <c r="E15" s="402">
        <f>SUM(E6:E14)</f>
        <v>0</v>
      </c>
      <c r="F15" s="51"/>
      <c r="G15" s="7"/>
      <c r="H15" s="7"/>
      <c r="I15" s="752"/>
      <c r="J15" s="26"/>
    </row>
    <row r="16" spans="2:5" ht="13.5" thickTop="1">
      <c r="B16" s="20"/>
      <c r="C16" s="11"/>
      <c r="D16" s="11"/>
      <c r="E16" s="2"/>
    </row>
    <row r="17" ht="22.5" customHeight="1">
      <c r="C17" s="22"/>
    </row>
    <row r="18" ht="12.75">
      <c r="A18" s="43"/>
    </row>
  </sheetData>
  <sheetProtection/>
  <mergeCells count="5">
    <mergeCell ref="A1:E1"/>
    <mergeCell ref="A4:A5"/>
    <mergeCell ref="B4:E4"/>
    <mergeCell ref="A3:E3"/>
    <mergeCell ref="A2:E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sheetPr>
    <tabColor rgb="FF92D050"/>
  </sheetPr>
  <dimension ref="A1:D20"/>
  <sheetViews>
    <sheetView zoomScaleSheetLayoutView="100" zoomScalePageLayoutView="0" workbookViewId="0" topLeftCell="A1">
      <selection activeCell="A1" sqref="A1:D1"/>
    </sheetView>
  </sheetViews>
  <sheetFormatPr defaultColWidth="9.140625" defaultRowHeight="12.75"/>
  <cols>
    <col min="1" max="1" width="13.7109375" style="0" customWidth="1"/>
    <col min="2" max="4" width="25.7109375" style="0" customWidth="1"/>
  </cols>
  <sheetData>
    <row r="1" spans="1:4" ht="19.5" customHeight="1">
      <c r="A1" s="973" t="s">
        <v>254</v>
      </c>
      <c r="B1" s="973"/>
      <c r="C1" s="973"/>
      <c r="D1" s="973"/>
    </row>
    <row r="2" spans="1:4" ht="19.5" customHeight="1">
      <c r="A2" s="973" t="s">
        <v>126</v>
      </c>
      <c r="B2" s="973"/>
      <c r="C2" s="973"/>
      <c r="D2" s="973"/>
    </row>
    <row r="3" spans="1:4" ht="7.5" customHeight="1">
      <c r="A3" s="89"/>
      <c r="B3" s="89"/>
      <c r="C3" s="89"/>
      <c r="D3" s="89"/>
    </row>
    <row r="4" spans="1:4" ht="19.5" customHeight="1">
      <c r="A4" s="973" t="s">
        <v>255</v>
      </c>
      <c r="B4" s="973"/>
      <c r="C4" s="973"/>
      <c r="D4" s="973"/>
    </row>
    <row r="5" spans="1:4" ht="19.5" customHeight="1">
      <c r="A5" s="1014" t="s">
        <v>125</v>
      </c>
      <c r="B5" s="1014"/>
      <c r="C5" s="1014"/>
      <c r="D5" s="1014"/>
    </row>
    <row r="6" spans="1:4" ht="7.5" customHeight="1">
      <c r="A6" s="88"/>
      <c r="B6" s="90"/>
      <c r="C6" s="90"/>
      <c r="D6" s="91"/>
    </row>
    <row r="7" spans="1:4" ht="12.75">
      <c r="A7" s="1014" t="s">
        <v>392</v>
      </c>
      <c r="B7" s="1098"/>
      <c r="C7" s="1098"/>
      <c r="D7" s="1099"/>
    </row>
    <row r="8" spans="1:4" ht="7.5" customHeight="1" thickBot="1">
      <c r="A8" s="88"/>
      <c r="B8" s="90"/>
      <c r="C8" s="90"/>
      <c r="D8" s="91"/>
    </row>
    <row r="9" spans="1:4" ht="25.5" customHeight="1" thickTop="1">
      <c r="A9" s="975" t="s">
        <v>3</v>
      </c>
      <c r="B9" s="978" t="s">
        <v>183</v>
      </c>
      <c r="C9" s="981"/>
      <c r="D9" s="982" t="s">
        <v>186</v>
      </c>
    </row>
    <row r="10" spans="1:4" ht="25.5" customHeight="1" thickBot="1">
      <c r="A10" s="977"/>
      <c r="B10" s="134" t="s">
        <v>184</v>
      </c>
      <c r="C10" s="131" t="s">
        <v>185</v>
      </c>
      <c r="D10" s="1007"/>
    </row>
    <row r="11" spans="1:4" ht="19.5" customHeight="1" thickTop="1">
      <c r="A11" s="136" t="s">
        <v>18</v>
      </c>
      <c r="B11" s="217">
        <v>2</v>
      </c>
      <c r="C11" s="216">
        <v>131</v>
      </c>
      <c r="D11" s="746">
        <v>253</v>
      </c>
    </row>
    <row r="12" spans="1:4" ht="19.5" customHeight="1">
      <c r="A12" s="137" t="s">
        <v>19</v>
      </c>
      <c r="B12" s="218">
        <v>0</v>
      </c>
      <c r="C12" s="119">
        <v>109</v>
      </c>
      <c r="D12" s="747">
        <v>627</v>
      </c>
    </row>
    <row r="13" spans="1:4" ht="19.5" customHeight="1">
      <c r="A13" s="137" t="s">
        <v>20</v>
      </c>
      <c r="B13" s="218">
        <v>0</v>
      </c>
      <c r="C13" s="119">
        <v>85</v>
      </c>
      <c r="D13" s="747">
        <v>452</v>
      </c>
    </row>
    <row r="14" spans="1:4" ht="19.5" customHeight="1">
      <c r="A14" s="137" t="s">
        <v>21</v>
      </c>
      <c r="B14" s="218">
        <v>1</v>
      </c>
      <c r="C14" s="119">
        <v>129</v>
      </c>
      <c r="D14" s="747">
        <v>220</v>
      </c>
    </row>
    <row r="15" spans="1:4" ht="19.5" customHeight="1">
      <c r="A15" s="137" t="s">
        <v>22</v>
      </c>
      <c r="B15" s="218">
        <v>7</v>
      </c>
      <c r="C15" s="119">
        <v>125</v>
      </c>
      <c r="D15" s="747">
        <v>754</v>
      </c>
    </row>
    <row r="16" spans="1:4" ht="19.5" customHeight="1">
      <c r="A16" s="137" t="s">
        <v>23</v>
      </c>
      <c r="B16" s="218">
        <v>7</v>
      </c>
      <c r="C16" s="119">
        <v>392</v>
      </c>
      <c r="D16" s="747">
        <v>441</v>
      </c>
    </row>
    <row r="17" spans="1:4" ht="19.5" customHeight="1">
      <c r="A17" s="137" t="s">
        <v>12</v>
      </c>
      <c r="B17" s="218">
        <v>5</v>
      </c>
      <c r="C17" s="119">
        <v>336</v>
      </c>
      <c r="D17" s="747">
        <v>579</v>
      </c>
    </row>
    <row r="18" spans="1:4" ht="19.5" customHeight="1">
      <c r="A18" s="137" t="s">
        <v>13</v>
      </c>
      <c r="B18" s="218">
        <v>1</v>
      </c>
      <c r="C18" s="119">
        <v>292</v>
      </c>
      <c r="D18" s="747">
        <v>337</v>
      </c>
    </row>
    <row r="19" spans="1:4" ht="19.5" customHeight="1" thickBot="1">
      <c r="A19" s="143" t="s">
        <v>182</v>
      </c>
      <c r="B19" s="219">
        <v>0</v>
      </c>
      <c r="C19" s="220">
        <v>0</v>
      </c>
      <c r="D19" s="748">
        <v>38</v>
      </c>
    </row>
    <row r="20" spans="1:4" ht="30" customHeight="1" thickBot="1" thickTop="1">
      <c r="A20" s="148" t="s">
        <v>14</v>
      </c>
      <c r="B20" s="221">
        <f>SUM(B11:B19)</f>
        <v>23</v>
      </c>
      <c r="C20" s="222">
        <f>SUM(C11:C19)</f>
        <v>1599</v>
      </c>
      <c r="D20" s="578">
        <f>SUM(D11:D19)</f>
        <v>3701</v>
      </c>
    </row>
    <row r="21" ht="13.5" thickTop="1"/>
  </sheetData>
  <sheetProtection/>
  <mergeCells count="8">
    <mergeCell ref="A9:A10"/>
    <mergeCell ref="A1:D1"/>
    <mergeCell ref="A2:D2"/>
    <mergeCell ref="A4:D4"/>
    <mergeCell ref="B9:C9"/>
    <mergeCell ref="D9:D10"/>
    <mergeCell ref="A7:D7"/>
    <mergeCell ref="A5:D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sheetPr>
    <tabColor rgb="FF92D050"/>
  </sheetPr>
  <dimension ref="A1:I28"/>
  <sheetViews>
    <sheetView zoomScaleSheetLayoutView="100" zoomScalePageLayoutView="0" workbookViewId="0" topLeftCell="A1">
      <selection activeCell="A1" sqref="A1:I1"/>
    </sheetView>
  </sheetViews>
  <sheetFormatPr defaultColWidth="9.140625" defaultRowHeight="12.75"/>
  <cols>
    <col min="1" max="9" width="10.7109375" style="0" customWidth="1"/>
  </cols>
  <sheetData>
    <row r="1" spans="1:9" ht="16.5" customHeight="1">
      <c r="A1" s="973" t="s">
        <v>0</v>
      </c>
      <c r="B1" s="973"/>
      <c r="C1" s="973"/>
      <c r="D1" s="973"/>
      <c r="E1" s="973"/>
      <c r="F1" s="973"/>
      <c r="G1" s="973"/>
      <c r="H1" s="973"/>
      <c r="I1" s="973"/>
    </row>
    <row r="2" spans="1:9" ht="16.5" customHeight="1">
      <c r="A2" s="973" t="s">
        <v>391</v>
      </c>
      <c r="B2" s="973"/>
      <c r="C2" s="973"/>
      <c r="D2" s="973"/>
      <c r="E2" s="973"/>
      <c r="F2" s="973"/>
      <c r="G2" s="973"/>
      <c r="H2" s="973"/>
      <c r="I2" s="973"/>
    </row>
    <row r="3" spans="1:9" ht="19.5" customHeight="1" thickBot="1">
      <c r="A3" s="1011"/>
      <c r="B3" s="1011"/>
      <c r="C3" s="1011"/>
      <c r="D3" s="1011"/>
      <c r="E3" s="1011"/>
      <c r="F3" s="1011"/>
      <c r="G3" s="1011"/>
      <c r="H3" s="1011"/>
      <c r="I3" s="1011"/>
    </row>
    <row r="4" spans="1:9" ht="24.75" customHeight="1" thickTop="1">
      <c r="A4" s="975" t="s">
        <v>3</v>
      </c>
      <c r="B4" s="978" t="s">
        <v>4</v>
      </c>
      <c r="C4" s="981" t="s">
        <v>53</v>
      </c>
      <c r="D4" s="981"/>
      <c r="E4" s="981"/>
      <c r="F4" s="981" t="s">
        <v>209</v>
      </c>
      <c r="G4" s="981"/>
      <c r="H4" s="981"/>
      <c r="I4" s="982"/>
    </row>
    <row r="5" spans="1:9" ht="27.75" customHeight="1">
      <c r="A5" s="976"/>
      <c r="B5" s="979"/>
      <c r="C5" s="983" t="s">
        <v>24</v>
      </c>
      <c r="D5" s="983" t="s">
        <v>208</v>
      </c>
      <c r="E5" s="983"/>
      <c r="F5" s="983" t="s">
        <v>75</v>
      </c>
      <c r="G5" s="983"/>
      <c r="H5" s="983" t="s">
        <v>76</v>
      </c>
      <c r="I5" s="985"/>
    </row>
    <row r="6" spans="1:9" ht="24.75" customHeight="1" thickBot="1">
      <c r="A6" s="977"/>
      <c r="B6" s="1095"/>
      <c r="C6" s="1100"/>
      <c r="D6" s="132" t="s">
        <v>43</v>
      </c>
      <c r="E6" s="132" t="s">
        <v>44</v>
      </c>
      <c r="F6" s="132" t="s">
        <v>43</v>
      </c>
      <c r="G6" s="132" t="s">
        <v>44</v>
      </c>
      <c r="H6" s="132" t="s">
        <v>43</v>
      </c>
      <c r="I6" s="133" t="s">
        <v>44</v>
      </c>
    </row>
    <row r="7" spans="1:9" ht="16.5" customHeight="1" thickTop="1">
      <c r="A7" s="984" t="s">
        <v>18</v>
      </c>
      <c r="B7" s="227">
        <v>2012</v>
      </c>
      <c r="C7" s="23">
        <v>4541</v>
      </c>
      <c r="D7" s="23">
        <v>798</v>
      </c>
      <c r="E7" s="17">
        <v>17.573221757322173</v>
      </c>
      <c r="F7" s="82">
        <v>73</v>
      </c>
      <c r="G7" s="17">
        <v>9.147869674185463</v>
      </c>
      <c r="H7" s="82">
        <v>0</v>
      </c>
      <c r="I7" s="142">
        <v>0</v>
      </c>
    </row>
    <row r="8" spans="1:9" ht="16.5" customHeight="1">
      <c r="A8" s="976"/>
      <c r="B8" s="227">
        <v>2013</v>
      </c>
      <c r="C8" s="71">
        <v>4749</v>
      </c>
      <c r="D8" s="71">
        <v>885</v>
      </c>
      <c r="E8" s="17">
        <v>18.63550221099179</v>
      </c>
      <c r="F8" s="82">
        <v>74</v>
      </c>
      <c r="G8" s="17">
        <v>8.361581920903955</v>
      </c>
      <c r="H8" s="82">
        <v>0</v>
      </c>
      <c r="I8" s="142">
        <v>0</v>
      </c>
    </row>
    <row r="9" spans="1:9" ht="16.5" customHeight="1">
      <c r="A9" s="976"/>
      <c r="B9" s="227">
        <v>2014</v>
      </c>
      <c r="C9" s="71">
        <v>4550</v>
      </c>
      <c r="D9" s="71">
        <v>866</v>
      </c>
      <c r="E9" s="17">
        <v>19.032967032967033</v>
      </c>
      <c r="F9" s="82">
        <v>57</v>
      </c>
      <c r="G9" s="17">
        <v>6.581986143187067</v>
      </c>
      <c r="H9" s="82">
        <v>4</v>
      </c>
      <c r="I9" s="142">
        <v>0.4618937644341801</v>
      </c>
    </row>
    <row r="10" spans="1:9" ht="16.5" customHeight="1">
      <c r="A10" s="976"/>
      <c r="B10" s="227">
        <v>2015</v>
      </c>
      <c r="C10" s="71">
        <v>4067</v>
      </c>
      <c r="D10" s="71">
        <v>852</v>
      </c>
      <c r="E10" s="17">
        <v>20.949102532579296</v>
      </c>
      <c r="F10" s="82">
        <v>70</v>
      </c>
      <c r="G10" s="17">
        <v>8.215962441314554</v>
      </c>
      <c r="H10" s="82">
        <v>0</v>
      </c>
      <c r="I10" s="142">
        <v>0</v>
      </c>
    </row>
    <row r="11" spans="1:9" ht="16.5" customHeight="1">
      <c r="A11" s="976"/>
      <c r="B11" s="227">
        <v>2016</v>
      </c>
      <c r="C11" s="640">
        <v>3906</v>
      </c>
      <c r="D11" s="71">
        <v>743</v>
      </c>
      <c r="E11" s="17">
        <v>19</v>
      </c>
      <c r="F11" s="82">
        <v>69</v>
      </c>
      <c r="G11" s="17">
        <v>9.3</v>
      </c>
      <c r="H11" s="82">
        <v>0</v>
      </c>
      <c r="I11" s="142">
        <v>0</v>
      </c>
    </row>
    <row r="12" spans="1:9" ht="16.5" customHeight="1">
      <c r="A12" s="976" t="s">
        <v>19</v>
      </c>
      <c r="B12" s="227">
        <v>2012</v>
      </c>
      <c r="C12" s="23">
        <v>3409</v>
      </c>
      <c r="D12" s="23">
        <v>648</v>
      </c>
      <c r="E12" s="17">
        <v>19.00850689351716</v>
      </c>
      <c r="F12" s="83">
        <v>42</v>
      </c>
      <c r="G12" s="17">
        <v>6.481481481481481</v>
      </c>
      <c r="H12" s="83">
        <v>2</v>
      </c>
      <c r="I12" s="142">
        <v>0.30864197530864196</v>
      </c>
    </row>
    <row r="13" spans="1:9" ht="16.5" customHeight="1">
      <c r="A13" s="976"/>
      <c r="B13" s="227">
        <v>2013</v>
      </c>
      <c r="C13" s="71">
        <v>3490</v>
      </c>
      <c r="D13" s="71">
        <v>492</v>
      </c>
      <c r="E13" s="17">
        <v>14.097421203438396</v>
      </c>
      <c r="F13" s="71">
        <v>23</v>
      </c>
      <c r="G13" s="17">
        <v>4.67479674796748</v>
      </c>
      <c r="H13" s="71">
        <v>0</v>
      </c>
      <c r="I13" s="142">
        <v>0</v>
      </c>
    </row>
    <row r="14" spans="1:9" ht="16.5" customHeight="1">
      <c r="A14" s="976"/>
      <c r="B14" s="227">
        <v>2014</v>
      </c>
      <c r="C14" s="71">
        <v>3438</v>
      </c>
      <c r="D14" s="71">
        <v>541</v>
      </c>
      <c r="E14" s="17">
        <v>15.73589296102385</v>
      </c>
      <c r="F14" s="71">
        <v>35</v>
      </c>
      <c r="G14" s="17">
        <v>6.469500924214418</v>
      </c>
      <c r="H14" s="71">
        <v>2</v>
      </c>
      <c r="I14" s="142">
        <v>0.36968576709796674</v>
      </c>
    </row>
    <row r="15" spans="1:9" ht="16.5" customHeight="1">
      <c r="A15" s="976"/>
      <c r="B15" s="227">
        <v>2015</v>
      </c>
      <c r="C15" s="71">
        <v>2868</v>
      </c>
      <c r="D15" s="71">
        <v>507</v>
      </c>
      <c r="E15" s="17">
        <v>17.677824267782427</v>
      </c>
      <c r="F15" s="71">
        <v>30</v>
      </c>
      <c r="G15" s="17">
        <v>5.9171597633136095</v>
      </c>
      <c r="H15" s="71">
        <v>2</v>
      </c>
      <c r="I15" s="142">
        <v>0.3944773175542406</v>
      </c>
    </row>
    <row r="16" spans="1:9" ht="16.5" customHeight="1">
      <c r="A16" s="976"/>
      <c r="B16" s="227">
        <v>2016</v>
      </c>
      <c r="C16" s="640">
        <v>2730</v>
      </c>
      <c r="D16" s="71">
        <v>581</v>
      </c>
      <c r="E16" s="17">
        <v>21.3</v>
      </c>
      <c r="F16" s="71">
        <v>42</v>
      </c>
      <c r="G16" s="17">
        <v>7.2</v>
      </c>
      <c r="H16" s="71">
        <v>0</v>
      </c>
      <c r="I16" s="142">
        <v>0</v>
      </c>
    </row>
    <row r="17" spans="1:9" ht="16.5" customHeight="1">
      <c r="A17" s="976" t="s">
        <v>20</v>
      </c>
      <c r="B17" s="227">
        <v>2012</v>
      </c>
      <c r="C17" s="23">
        <v>3013</v>
      </c>
      <c r="D17" s="23">
        <v>666</v>
      </c>
      <c r="E17" s="17">
        <v>22.1042150680385</v>
      </c>
      <c r="F17" s="23">
        <v>31</v>
      </c>
      <c r="G17" s="17">
        <v>4.654654654654655</v>
      </c>
      <c r="H17" s="23">
        <v>7</v>
      </c>
      <c r="I17" s="142">
        <v>1.0510510510510511</v>
      </c>
    </row>
    <row r="18" spans="1:9" ht="16.5" customHeight="1">
      <c r="A18" s="976"/>
      <c r="B18" s="227">
        <v>2013</v>
      </c>
      <c r="C18" s="23">
        <v>3114</v>
      </c>
      <c r="D18" s="23">
        <v>826</v>
      </c>
      <c r="E18" s="17">
        <v>26.525369299935775</v>
      </c>
      <c r="F18" s="23">
        <v>47</v>
      </c>
      <c r="G18" s="17">
        <v>5.690072639225181</v>
      </c>
      <c r="H18" s="23">
        <v>17</v>
      </c>
      <c r="I18" s="142">
        <v>2.0581113801452786</v>
      </c>
    </row>
    <row r="19" spans="1:9" ht="16.5" customHeight="1">
      <c r="A19" s="976"/>
      <c r="B19" s="264">
        <v>2014</v>
      </c>
      <c r="C19" s="281">
        <v>2926</v>
      </c>
      <c r="D19" s="281">
        <v>805</v>
      </c>
      <c r="E19" s="17">
        <v>27.51196172248804</v>
      </c>
      <c r="F19" s="281">
        <v>58</v>
      </c>
      <c r="G19" s="17">
        <v>7.204968944099378</v>
      </c>
      <c r="H19" s="281">
        <v>7</v>
      </c>
      <c r="I19" s="142">
        <v>0.8695652173913043</v>
      </c>
    </row>
    <row r="20" spans="1:9" ht="16.5" customHeight="1">
      <c r="A20" s="976"/>
      <c r="B20" s="517">
        <v>2015</v>
      </c>
      <c r="C20" s="281">
        <v>2375</v>
      </c>
      <c r="D20" s="281">
        <v>691</v>
      </c>
      <c r="E20" s="17">
        <v>29.094736842105263</v>
      </c>
      <c r="F20" s="281">
        <v>46</v>
      </c>
      <c r="G20" s="17">
        <v>6.657018813314037</v>
      </c>
      <c r="H20" s="281">
        <v>7</v>
      </c>
      <c r="I20" s="142">
        <v>1.0130246020260492</v>
      </c>
    </row>
    <row r="21" spans="1:9" ht="16.5" customHeight="1" thickBot="1">
      <c r="A21" s="977"/>
      <c r="B21" s="231">
        <v>2016</v>
      </c>
      <c r="C21" s="641">
        <v>2242</v>
      </c>
      <c r="D21" s="224">
        <v>610</v>
      </c>
      <c r="E21" s="145">
        <v>27.2</v>
      </c>
      <c r="F21" s="281">
        <v>44</v>
      </c>
      <c r="G21" s="145">
        <v>7.2</v>
      </c>
      <c r="H21" s="281">
        <v>10</v>
      </c>
      <c r="I21" s="142">
        <v>1.6</v>
      </c>
    </row>
    <row r="22" spans="1:9" ht="16.5" customHeight="1" thickTop="1">
      <c r="A22" s="975" t="s">
        <v>14</v>
      </c>
      <c r="B22" s="512">
        <v>2012</v>
      </c>
      <c r="C22" s="56">
        <v>35077</v>
      </c>
      <c r="D22" s="56">
        <v>6484</v>
      </c>
      <c r="E22" s="510">
        <v>18.5</v>
      </c>
      <c r="F22" s="509">
        <v>330</v>
      </c>
      <c r="G22" s="510">
        <v>5.089450956199877</v>
      </c>
      <c r="H22" s="509">
        <v>55</v>
      </c>
      <c r="I22" s="511">
        <v>0.8482418260333127</v>
      </c>
    </row>
    <row r="23" spans="1:9" ht="16.5" customHeight="1">
      <c r="A23" s="976"/>
      <c r="B23" s="512">
        <v>2013</v>
      </c>
      <c r="C23" s="56">
        <v>36079</v>
      </c>
      <c r="D23" s="73">
        <v>6876</v>
      </c>
      <c r="E23" s="27">
        <v>19.1</v>
      </c>
      <c r="F23" s="73">
        <v>368</v>
      </c>
      <c r="G23" s="27">
        <v>5.432098765432099</v>
      </c>
      <c r="H23" s="73">
        <v>80</v>
      </c>
      <c r="I23" s="223">
        <v>1.2</v>
      </c>
    </row>
    <row r="24" spans="1:9" ht="16.5" customHeight="1">
      <c r="A24" s="976"/>
      <c r="B24" s="518">
        <v>2014</v>
      </c>
      <c r="C24" s="56">
        <v>33610</v>
      </c>
      <c r="D24" s="56">
        <v>6402</v>
      </c>
      <c r="E24" s="27">
        <v>19</v>
      </c>
      <c r="F24" s="56">
        <v>359</v>
      </c>
      <c r="G24" s="27">
        <v>5.6</v>
      </c>
      <c r="H24" s="56">
        <v>65</v>
      </c>
      <c r="I24" s="223">
        <v>1</v>
      </c>
    </row>
    <row r="25" spans="1:9" ht="16.5" customHeight="1">
      <c r="A25" s="976"/>
      <c r="B25" s="518">
        <v>2015</v>
      </c>
      <c r="C25" s="56">
        <v>29691</v>
      </c>
      <c r="D25" s="56">
        <v>5825</v>
      </c>
      <c r="E25" s="27">
        <v>19.618739685426558</v>
      </c>
      <c r="F25" s="56">
        <v>372</v>
      </c>
      <c r="G25" s="27">
        <v>6.3862660944206</v>
      </c>
      <c r="H25" s="56">
        <v>48</v>
      </c>
      <c r="I25" s="223">
        <v>0.8240343347639486</v>
      </c>
    </row>
    <row r="26" spans="1:9" ht="16.5" customHeight="1" thickBot="1">
      <c r="A26" s="977"/>
      <c r="B26" s="519">
        <v>2016</v>
      </c>
      <c r="C26" s="258">
        <v>27187</v>
      </c>
      <c r="D26" s="258">
        <v>5625</v>
      </c>
      <c r="E26" s="719">
        <v>20.69</v>
      </c>
      <c r="F26" s="258">
        <v>367</v>
      </c>
      <c r="G26" s="719">
        <v>6.5</v>
      </c>
      <c r="H26" s="258">
        <v>41</v>
      </c>
      <c r="I26" s="720">
        <v>0.7</v>
      </c>
    </row>
    <row r="27" spans="1:9" ht="13.5" thickTop="1">
      <c r="A27" s="41"/>
      <c r="B27" s="2"/>
      <c r="E27" s="2"/>
      <c r="I27" s="2"/>
    </row>
    <row r="28" ht="12.75">
      <c r="C28" s="7"/>
    </row>
  </sheetData>
  <sheetProtection/>
  <mergeCells count="15">
    <mergeCell ref="A22:A26"/>
    <mergeCell ref="A4:A6"/>
    <mergeCell ref="B4:B6"/>
    <mergeCell ref="A3:I3"/>
    <mergeCell ref="A2:I2"/>
    <mergeCell ref="A7:A11"/>
    <mergeCell ref="A12:A16"/>
    <mergeCell ref="C4:E4"/>
    <mergeCell ref="F4:I4"/>
    <mergeCell ref="C5:C6"/>
    <mergeCell ref="D5:E5"/>
    <mergeCell ref="F5:G5"/>
    <mergeCell ref="H5:I5"/>
    <mergeCell ref="A1:I1"/>
    <mergeCell ref="A17:A21"/>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A1:N30"/>
  <sheetViews>
    <sheetView zoomScalePageLayoutView="0" workbookViewId="0" topLeftCell="A1">
      <selection activeCell="A1" sqref="A1:N1"/>
    </sheetView>
  </sheetViews>
  <sheetFormatPr defaultColWidth="9.140625" defaultRowHeight="12.75"/>
  <cols>
    <col min="1" max="1" width="12.7109375" style="668" customWidth="1"/>
    <col min="2" max="2" width="9.28125" style="668" customWidth="1"/>
    <col min="3" max="8" width="8.28125" style="668" customWidth="1"/>
    <col min="9" max="9" width="11.421875" style="668" customWidth="1"/>
    <col min="10" max="14" width="8.28125" style="668" customWidth="1"/>
    <col min="15" max="16384" width="9.140625" style="668" customWidth="1"/>
  </cols>
  <sheetData>
    <row r="1" spans="1:14" ht="15.75" customHeight="1">
      <c r="A1" s="996" t="s">
        <v>0</v>
      </c>
      <c r="B1" s="996"/>
      <c r="C1" s="996"/>
      <c r="D1" s="996"/>
      <c r="E1" s="996"/>
      <c r="F1" s="996"/>
      <c r="G1" s="996"/>
      <c r="H1" s="996"/>
      <c r="I1" s="996"/>
      <c r="J1" s="996"/>
      <c r="K1" s="996"/>
      <c r="L1" s="996"/>
      <c r="M1" s="996"/>
      <c r="N1" s="996"/>
    </row>
    <row r="2" spans="1:14" ht="15.75" customHeight="1">
      <c r="A2" s="996" t="s">
        <v>1</v>
      </c>
      <c r="B2" s="996"/>
      <c r="C2" s="996"/>
      <c r="D2" s="996"/>
      <c r="E2" s="996"/>
      <c r="F2" s="996"/>
      <c r="G2" s="996"/>
      <c r="H2" s="996"/>
      <c r="I2" s="996"/>
      <c r="J2" s="996"/>
      <c r="K2" s="996"/>
      <c r="L2" s="996"/>
      <c r="M2" s="996"/>
      <c r="N2" s="996"/>
    </row>
    <row r="3" spans="1:14" ht="15.75" customHeight="1" thickBot="1">
      <c r="A3" s="997"/>
      <c r="B3" s="997"/>
      <c r="C3" s="997"/>
      <c r="D3" s="997"/>
      <c r="E3" s="997"/>
      <c r="F3" s="997"/>
      <c r="G3" s="997"/>
      <c r="H3" s="997"/>
      <c r="I3" s="997"/>
      <c r="J3" s="997"/>
      <c r="K3" s="997"/>
      <c r="L3" s="997"/>
      <c r="M3" s="997"/>
      <c r="N3" s="997"/>
    </row>
    <row r="4" spans="1:14" ht="15.75" customHeight="1" thickTop="1">
      <c r="A4" s="989" t="s">
        <v>3</v>
      </c>
      <c r="B4" s="998" t="s">
        <v>4</v>
      </c>
      <c r="C4" s="1001" t="s">
        <v>5</v>
      </c>
      <c r="D4" s="1001"/>
      <c r="E4" s="1001"/>
      <c r="F4" s="1001"/>
      <c r="G4" s="1001"/>
      <c r="H4" s="1001"/>
      <c r="I4" s="1001"/>
      <c r="J4" s="1001"/>
      <c r="K4" s="1001"/>
      <c r="L4" s="1001"/>
      <c r="M4" s="1001"/>
      <c r="N4" s="1002"/>
    </row>
    <row r="5" spans="1:14" ht="15.75" customHeight="1">
      <c r="A5" s="987"/>
      <c r="B5" s="999"/>
      <c r="C5" s="993" t="s">
        <v>6</v>
      </c>
      <c r="D5" s="993"/>
      <c r="E5" s="993"/>
      <c r="F5" s="993"/>
      <c r="G5" s="993"/>
      <c r="H5" s="993"/>
      <c r="I5" s="993" t="s">
        <v>7</v>
      </c>
      <c r="J5" s="993"/>
      <c r="K5" s="993"/>
      <c r="L5" s="993"/>
      <c r="M5" s="993"/>
      <c r="N5" s="994"/>
    </row>
    <row r="6" spans="1:14" ht="15.75" customHeight="1">
      <c r="A6" s="987"/>
      <c r="B6" s="999"/>
      <c r="C6" s="993" t="s">
        <v>8</v>
      </c>
      <c r="D6" s="993"/>
      <c r="E6" s="993" t="s">
        <v>187</v>
      </c>
      <c r="F6" s="993"/>
      <c r="G6" s="993" t="s">
        <v>9</v>
      </c>
      <c r="H6" s="993"/>
      <c r="I6" s="993" t="s">
        <v>8</v>
      </c>
      <c r="J6" s="993"/>
      <c r="K6" s="993" t="s">
        <v>187</v>
      </c>
      <c r="L6" s="993"/>
      <c r="M6" s="993" t="s">
        <v>9</v>
      </c>
      <c r="N6" s="994"/>
    </row>
    <row r="7" spans="1:14" ht="15.75" customHeight="1" thickBot="1">
      <c r="A7" s="990"/>
      <c r="B7" s="1000"/>
      <c r="C7" s="670" t="s">
        <v>10</v>
      </c>
      <c r="D7" s="670" t="s">
        <v>11</v>
      </c>
      <c r="E7" s="670" t="s">
        <v>10</v>
      </c>
      <c r="F7" s="670" t="s">
        <v>11</v>
      </c>
      <c r="G7" s="670" t="s">
        <v>10</v>
      </c>
      <c r="H7" s="670" t="s">
        <v>11</v>
      </c>
      <c r="I7" s="670" t="s">
        <v>10</v>
      </c>
      <c r="J7" s="670" t="s">
        <v>11</v>
      </c>
      <c r="K7" s="670" t="s">
        <v>10</v>
      </c>
      <c r="L7" s="670" t="s">
        <v>11</v>
      </c>
      <c r="M7" s="670" t="s">
        <v>10</v>
      </c>
      <c r="N7" s="671" t="s">
        <v>11</v>
      </c>
    </row>
    <row r="8" spans="1:14" ht="15.75" customHeight="1" thickTop="1">
      <c r="A8" s="995" t="s">
        <v>18</v>
      </c>
      <c r="B8" s="769">
        <v>2012</v>
      </c>
      <c r="C8" s="770">
        <v>1</v>
      </c>
      <c r="D8" s="770">
        <v>1</v>
      </c>
      <c r="E8" s="770">
        <v>4</v>
      </c>
      <c r="F8" s="770">
        <v>13</v>
      </c>
      <c r="G8" s="770">
        <v>15</v>
      </c>
      <c r="H8" s="770">
        <v>58</v>
      </c>
      <c r="I8" s="770">
        <v>653</v>
      </c>
      <c r="J8" s="770">
        <v>724</v>
      </c>
      <c r="K8" s="770">
        <v>644</v>
      </c>
      <c r="L8" s="770">
        <v>717</v>
      </c>
      <c r="M8" s="770">
        <v>141</v>
      </c>
      <c r="N8" s="771">
        <v>162</v>
      </c>
    </row>
    <row r="9" spans="1:14" ht="15.75" customHeight="1">
      <c r="A9" s="987"/>
      <c r="B9" s="769">
        <v>2013</v>
      </c>
      <c r="C9" s="770">
        <v>0</v>
      </c>
      <c r="D9" s="770">
        <v>0</v>
      </c>
      <c r="E9" s="770">
        <v>2</v>
      </c>
      <c r="F9" s="770">
        <v>7</v>
      </c>
      <c r="G9" s="770">
        <v>13</v>
      </c>
      <c r="H9" s="770">
        <v>51</v>
      </c>
      <c r="I9" s="770">
        <v>599</v>
      </c>
      <c r="J9" s="770">
        <v>689</v>
      </c>
      <c r="K9" s="770">
        <v>610</v>
      </c>
      <c r="L9" s="770">
        <v>702</v>
      </c>
      <c r="M9" s="770">
        <v>130</v>
      </c>
      <c r="N9" s="771">
        <v>149</v>
      </c>
    </row>
    <row r="10" spans="1:14" ht="15.75" customHeight="1">
      <c r="A10" s="987"/>
      <c r="B10" s="769">
        <v>2014</v>
      </c>
      <c r="C10" s="770">
        <v>1</v>
      </c>
      <c r="D10" s="770">
        <v>1</v>
      </c>
      <c r="E10" s="770">
        <v>4</v>
      </c>
      <c r="F10" s="770">
        <v>24</v>
      </c>
      <c r="G10" s="770">
        <v>10</v>
      </c>
      <c r="H10" s="770">
        <v>28</v>
      </c>
      <c r="I10" s="770">
        <v>577</v>
      </c>
      <c r="J10" s="770">
        <v>651</v>
      </c>
      <c r="K10" s="770">
        <v>613</v>
      </c>
      <c r="L10" s="770">
        <v>698</v>
      </c>
      <c r="M10" s="770">
        <v>94</v>
      </c>
      <c r="N10" s="771">
        <v>102</v>
      </c>
    </row>
    <row r="11" spans="1:14" ht="15.75" customHeight="1">
      <c r="A11" s="987"/>
      <c r="B11" s="769">
        <v>2015</v>
      </c>
      <c r="C11" s="770">
        <v>1</v>
      </c>
      <c r="D11" s="770">
        <v>2</v>
      </c>
      <c r="E11" s="770">
        <v>2</v>
      </c>
      <c r="F11" s="770">
        <v>8</v>
      </c>
      <c r="G11" s="770">
        <v>9</v>
      </c>
      <c r="H11" s="770">
        <v>22</v>
      </c>
      <c r="I11" s="770">
        <v>503</v>
      </c>
      <c r="J11" s="770">
        <v>567</v>
      </c>
      <c r="K11" s="770">
        <v>496</v>
      </c>
      <c r="L11" s="770">
        <v>555</v>
      </c>
      <c r="M11" s="770">
        <v>101</v>
      </c>
      <c r="N11" s="771">
        <v>114</v>
      </c>
    </row>
    <row r="12" spans="1:14" ht="15.75" customHeight="1">
      <c r="A12" s="987"/>
      <c r="B12" s="769">
        <v>2016</v>
      </c>
      <c r="C12" s="770">
        <v>1</v>
      </c>
      <c r="D12" s="770">
        <v>2</v>
      </c>
      <c r="E12" s="770">
        <v>3</v>
      </c>
      <c r="F12" s="770">
        <v>7</v>
      </c>
      <c r="G12" s="770">
        <v>7</v>
      </c>
      <c r="H12" s="770">
        <v>17</v>
      </c>
      <c r="I12" s="770">
        <v>538</v>
      </c>
      <c r="J12" s="770">
        <v>593</v>
      </c>
      <c r="K12" s="770">
        <v>541</v>
      </c>
      <c r="L12" s="770">
        <v>592</v>
      </c>
      <c r="M12" s="770">
        <v>98</v>
      </c>
      <c r="N12" s="771">
        <v>115</v>
      </c>
    </row>
    <row r="13" spans="1:14" ht="15.75" customHeight="1">
      <c r="A13" s="987" t="s">
        <v>19</v>
      </c>
      <c r="B13" s="769">
        <v>2012</v>
      </c>
      <c r="C13" s="770">
        <v>1</v>
      </c>
      <c r="D13" s="770">
        <v>1</v>
      </c>
      <c r="E13" s="770">
        <v>1</v>
      </c>
      <c r="F13" s="770">
        <v>5</v>
      </c>
      <c r="G13" s="770">
        <v>25</v>
      </c>
      <c r="H13" s="770">
        <v>57</v>
      </c>
      <c r="I13" s="770">
        <v>433</v>
      </c>
      <c r="J13" s="770">
        <v>509</v>
      </c>
      <c r="K13" s="770">
        <v>432</v>
      </c>
      <c r="L13" s="770">
        <v>512</v>
      </c>
      <c r="M13" s="770">
        <v>151</v>
      </c>
      <c r="N13" s="771">
        <v>179</v>
      </c>
    </row>
    <row r="14" spans="1:14" ht="15.75" customHeight="1">
      <c r="A14" s="987"/>
      <c r="B14" s="769">
        <v>2013</v>
      </c>
      <c r="C14" s="770">
        <v>1</v>
      </c>
      <c r="D14" s="770">
        <v>1</v>
      </c>
      <c r="E14" s="770">
        <v>3</v>
      </c>
      <c r="F14" s="770">
        <v>10</v>
      </c>
      <c r="G14" s="770">
        <v>23</v>
      </c>
      <c r="H14" s="770">
        <v>48</v>
      </c>
      <c r="I14" s="770">
        <v>413</v>
      </c>
      <c r="J14" s="770">
        <v>500</v>
      </c>
      <c r="K14" s="770">
        <v>436</v>
      </c>
      <c r="L14" s="770">
        <v>519</v>
      </c>
      <c r="M14" s="770">
        <v>128</v>
      </c>
      <c r="N14" s="771">
        <v>160</v>
      </c>
    </row>
    <row r="15" spans="1:14" ht="15.75" customHeight="1">
      <c r="A15" s="987"/>
      <c r="B15" s="769">
        <v>2014</v>
      </c>
      <c r="C15" s="770">
        <v>2</v>
      </c>
      <c r="D15" s="770">
        <v>3</v>
      </c>
      <c r="E15" s="770">
        <v>7</v>
      </c>
      <c r="F15" s="770">
        <v>14</v>
      </c>
      <c r="G15" s="770">
        <v>18</v>
      </c>
      <c r="H15" s="770">
        <v>37</v>
      </c>
      <c r="I15" s="770">
        <v>374</v>
      </c>
      <c r="J15" s="770">
        <v>443</v>
      </c>
      <c r="K15" s="770">
        <v>333</v>
      </c>
      <c r="L15" s="770">
        <v>399</v>
      </c>
      <c r="M15" s="770">
        <v>169</v>
      </c>
      <c r="N15" s="771">
        <v>204</v>
      </c>
    </row>
    <row r="16" spans="1:14" ht="15.75" customHeight="1">
      <c r="A16" s="987"/>
      <c r="B16" s="769">
        <v>2015</v>
      </c>
      <c r="C16" s="770">
        <v>1</v>
      </c>
      <c r="D16" s="770">
        <v>1</v>
      </c>
      <c r="E16" s="770">
        <v>1</v>
      </c>
      <c r="F16" s="770">
        <v>2</v>
      </c>
      <c r="G16" s="770">
        <v>18</v>
      </c>
      <c r="H16" s="770">
        <v>36</v>
      </c>
      <c r="I16" s="770">
        <v>283</v>
      </c>
      <c r="J16" s="770">
        <v>335</v>
      </c>
      <c r="K16" s="770">
        <v>338</v>
      </c>
      <c r="L16" s="770">
        <v>409</v>
      </c>
      <c r="M16" s="770">
        <v>114</v>
      </c>
      <c r="N16" s="771">
        <v>130</v>
      </c>
    </row>
    <row r="17" spans="1:14" ht="15.75" customHeight="1">
      <c r="A17" s="987"/>
      <c r="B17" s="769">
        <v>2016</v>
      </c>
      <c r="C17" s="770">
        <v>0</v>
      </c>
      <c r="D17" s="770">
        <v>0</v>
      </c>
      <c r="E17" s="770">
        <v>4</v>
      </c>
      <c r="F17" s="770">
        <v>6</v>
      </c>
      <c r="G17" s="770">
        <v>14</v>
      </c>
      <c r="H17" s="770">
        <v>30</v>
      </c>
      <c r="I17" s="770">
        <v>278</v>
      </c>
      <c r="J17" s="770">
        <v>338</v>
      </c>
      <c r="K17" s="770">
        <v>302</v>
      </c>
      <c r="L17" s="770">
        <v>359</v>
      </c>
      <c r="M17" s="770">
        <v>90</v>
      </c>
      <c r="N17" s="771">
        <v>109</v>
      </c>
    </row>
    <row r="18" spans="1:14" ht="15.75" customHeight="1">
      <c r="A18" s="987" t="s">
        <v>20</v>
      </c>
      <c r="B18" s="772">
        <v>2012</v>
      </c>
      <c r="C18" s="773">
        <v>0</v>
      </c>
      <c r="D18" s="773">
        <v>0</v>
      </c>
      <c r="E18" s="773">
        <v>0</v>
      </c>
      <c r="F18" s="773">
        <v>0</v>
      </c>
      <c r="G18" s="773">
        <v>2</v>
      </c>
      <c r="H18" s="773">
        <v>4</v>
      </c>
      <c r="I18" s="773">
        <v>452</v>
      </c>
      <c r="J18" s="773">
        <v>521</v>
      </c>
      <c r="K18" s="773">
        <v>471</v>
      </c>
      <c r="L18" s="773">
        <v>540</v>
      </c>
      <c r="M18" s="773">
        <v>109</v>
      </c>
      <c r="N18" s="774">
        <v>129</v>
      </c>
    </row>
    <row r="19" spans="1:14" ht="15.75" customHeight="1">
      <c r="A19" s="987"/>
      <c r="B19" s="772">
        <v>2013</v>
      </c>
      <c r="C19" s="773">
        <v>0</v>
      </c>
      <c r="D19" s="773">
        <v>0</v>
      </c>
      <c r="E19" s="773">
        <v>0</v>
      </c>
      <c r="F19" s="773">
        <v>0</v>
      </c>
      <c r="G19" s="773">
        <v>2</v>
      </c>
      <c r="H19" s="773">
        <v>4</v>
      </c>
      <c r="I19" s="773">
        <v>393</v>
      </c>
      <c r="J19" s="773">
        <v>458</v>
      </c>
      <c r="K19" s="773">
        <v>402</v>
      </c>
      <c r="L19" s="773">
        <v>468</v>
      </c>
      <c r="M19" s="773">
        <v>100</v>
      </c>
      <c r="N19" s="774">
        <v>119</v>
      </c>
    </row>
    <row r="20" spans="1:14" ht="15.75" customHeight="1">
      <c r="A20" s="987"/>
      <c r="B20" s="772">
        <v>2014</v>
      </c>
      <c r="C20" s="773">
        <v>0</v>
      </c>
      <c r="D20" s="773">
        <v>0</v>
      </c>
      <c r="E20" s="773">
        <v>1</v>
      </c>
      <c r="F20" s="773">
        <v>3</v>
      </c>
      <c r="G20" s="773">
        <v>1</v>
      </c>
      <c r="H20" s="773">
        <v>1</v>
      </c>
      <c r="I20" s="773">
        <v>439</v>
      </c>
      <c r="J20" s="773">
        <v>487</v>
      </c>
      <c r="K20" s="773">
        <v>343</v>
      </c>
      <c r="L20" s="773">
        <v>381</v>
      </c>
      <c r="M20" s="773">
        <v>196</v>
      </c>
      <c r="N20" s="774">
        <v>225</v>
      </c>
    </row>
    <row r="21" spans="1:14" ht="15.75" customHeight="1">
      <c r="A21" s="987"/>
      <c r="B21" s="772">
        <v>2015</v>
      </c>
      <c r="C21" s="773">
        <v>0</v>
      </c>
      <c r="D21" s="773">
        <v>0</v>
      </c>
      <c r="E21" s="773">
        <v>0</v>
      </c>
      <c r="F21" s="773">
        <v>0</v>
      </c>
      <c r="G21" s="773">
        <v>1</v>
      </c>
      <c r="H21" s="773">
        <v>1</v>
      </c>
      <c r="I21" s="773">
        <v>430</v>
      </c>
      <c r="J21" s="773">
        <v>501</v>
      </c>
      <c r="K21" s="773">
        <v>461</v>
      </c>
      <c r="L21" s="773">
        <v>535</v>
      </c>
      <c r="M21" s="773">
        <v>165</v>
      </c>
      <c r="N21" s="774">
        <v>191</v>
      </c>
    </row>
    <row r="22" spans="1:14" ht="15.75" customHeight="1" thickBot="1">
      <c r="A22" s="988"/>
      <c r="B22" s="772">
        <v>2016</v>
      </c>
      <c r="C22" s="773">
        <v>0</v>
      </c>
      <c r="D22" s="773">
        <v>0</v>
      </c>
      <c r="E22" s="773">
        <v>0</v>
      </c>
      <c r="F22" s="773">
        <v>0</v>
      </c>
      <c r="G22" s="773">
        <v>1</v>
      </c>
      <c r="H22" s="773">
        <v>1</v>
      </c>
      <c r="I22" s="773">
        <v>352</v>
      </c>
      <c r="J22" s="773">
        <v>393</v>
      </c>
      <c r="K22" s="773">
        <v>413</v>
      </c>
      <c r="L22" s="773">
        <v>460</v>
      </c>
      <c r="M22" s="773">
        <v>99</v>
      </c>
      <c r="N22" s="774">
        <v>118</v>
      </c>
    </row>
    <row r="23" spans="1:14" ht="15.75" customHeight="1" thickTop="1">
      <c r="A23" s="989" t="s">
        <v>14</v>
      </c>
      <c r="B23" s="775">
        <v>2012</v>
      </c>
      <c r="C23" s="776">
        <v>227</v>
      </c>
      <c r="D23" s="776">
        <v>354</v>
      </c>
      <c r="E23" s="776">
        <v>235</v>
      </c>
      <c r="F23" s="776">
        <v>389</v>
      </c>
      <c r="G23" s="776">
        <v>188</v>
      </c>
      <c r="H23" s="776">
        <v>539</v>
      </c>
      <c r="I23" s="776">
        <v>3841</v>
      </c>
      <c r="J23" s="776">
        <v>4573</v>
      </c>
      <c r="K23" s="776">
        <v>3863</v>
      </c>
      <c r="L23" s="776">
        <v>4640</v>
      </c>
      <c r="M23" s="776">
        <v>810</v>
      </c>
      <c r="N23" s="777">
        <v>1001</v>
      </c>
    </row>
    <row r="24" spans="1:14" ht="15.75" customHeight="1">
      <c r="A24" s="987"/>
      <c r="B24" s="778">
        <v>2013</v>
      </c>
      <c r="C24" s="779">
        <v>198</v>
      </c>
      <c r="D24" s="779">
        <v>309</v>
      </c>
      <c r="E24" s="779">
        <v>197</v>
      </c>
      <c r="F24" s="779">
        <v>335</v>
      </c>
      <c r="G24" s="779">
        <v>189</v>
      </c>
      <c r="H24" s="779">
        <v>513</v>
      </c>
      <c r="I24" s="779">
        <v>3689</v>
      </c>
      <c r="J24" s="779">
        <v>4397</v>
      </c>
      <c r="K24" s="779">
        <v>3708</v>
      </c>
      <c r="L24" s="779">
        <v>4399</v>
      </c>
      <c r="M24" s="779">
        <v>791</v>
      </c>
      <c r="N24" s="780">
        <v>999</v>
      </c>
    </row>
    <row r="25" spans="1:14" ht="15.75" customHeight="1">
      <c r="A25" s="987"/>
      <c r="B25" s="781">
        <v>2014</v>
      </c>
      <c r="C25" s="779">
        <v>184</v>
      </c>
      <c r="D25" s="779">
        <v>292</v>
      </c>
      <c r="E25" s="779">
        <v>201</v>
      </c>
      <c r="F25" s="779">
        <v>346</v>
      </c>
      <c r="G25" s="779">
        <v>173</v>
      </c>
      <c r="H25" s="779">
        <v>459</v>
      </c>
      <c r="I25" s="779">
        <v>3622</v>
      </c>
      <c r="J25" s="779">
        <v>4261</v>
      </c>
      <c r="K25" s="779">
        <v>3543</v>
      </c>
      <c r="L25" s="779">
        <v>4155</v>
      </c>
      <c r="M25" s="779">
        <v>870</v>
      </c>
      <c r="N25" s="780">
        <v>1105</v>
      </c>
    </row>
    <row r="26" spans="1:14" ht="15.75" customHeight="1">
      <c r="A26" s="987"/>
      <c r="B26" s="778">
        <v>2015</v>
      </c>
      <c r="C26" s="782">
        <v>211</v>
      </c>
      <c r="D26" s="782">
        <v>398</v>
      </c>
      <c r="E26" s="782">
        <v>210</v>
      </c>
      <c r="F26" s="782">
        <v>399</v>
      </c>
      <c r="G26" s="782">
        <v>173</v>
      </c>
      <c r="H26" s="782">
        <v>459</v>
      </c>
      <c r="I26" s="783">
        <v>3337</v>
      </c>
      <c r="J26" s="783">
        <v>3848</v>
      </c>
      <c r="K26" s="783">
        <v>3431</v>
      </c>
      <c r="L26" s="783">
        <v>4043</v>
      </c>
      <c r="M26" s="783">
        <v>776</v>
      </c>
      <c r="N26" s="784">
        <v>929</v>
      </c>
    </row>
    <row r="27" spans="1:14" ht="15.75" customHeight="1" thickBot="1">
      <c r="A27" s="990"/>
      <c r="B27" s="785">
        <v>2016</v>
      </c>
      <c r="C27" s="786">
        <f>C12+C17+C22+'05.Tr.agenda-KS(2)'!C12+'05.Tr.agenda-KS(2)'!C17+'05.Tr.agenda-KS(2)'!C22+'06.Tr.agenda-KS(3)'!C12+'06.Tr.agenda-KS(3)'!C17+'06.Tr.agenda-KS(3)'!C22</f>
        <v>130</v>
      </c>
      <c r="D27" s="786">
        <f>D12+D17+D22+'05.Tr.agenda-KS(2)'!D12+'05.Tr.agenda-KS(2)'!D17+'05.Tr.agenda-KS(2)'!D22+'06.Tr.agenda-KS(3)'!D12+'06.Tr.agenda-KS(3)'!D17+'06.Tr.agenda-KS(3)'!D22</f>
        <v>233</v>
      </c>
      <c r="E27" s="786">
        <f>E12+E17+E22+'05.Tr.agenda-KS(2)'!E12+'05.Tr.agenda-KS(2)'!E17+'05.Tr.agenda-KS(2)'!E22+'06.Tr.agenda-KS(3)'!E12+'06.Tr.agenda-KS(3)'!E17+'06.Tr.agenda-KS(3)'!E22</f>
        <v>156</v>
      </c>
      <c r="F27" s="786">
        <f>F12+F17+F22+'05.Tr.agenda-KS(2)'!F12+'05.Tr.agenda-KS(2)'!F17+'05.Tr.agenda-KS(2)'!F22+'06.Tr.agenda-KS(3)'!F12+'06.Tr.agenda-KS(3)'!F17+'06.Tr.agenda-KS(3)'!F22</f>
        <v>300</v>
      </c>
      <c r="G27" s="786">
        <f>G12+G17+G22+'05.Tr.agenda-KS(2)'!G12+'05.Tr.agenda-KS(2)'!G17+'05.Tr.agenda-KS(2)'!G22+'06.Tr.agenda-KS(3)'!G12+'06.Tr.agenda-KS(3)'!G17+'06.Tr.agenda-KS(3)'!G22</f>
        <v>144</v>
      </c>
      <c r="H27" s="786">
        <f>H12+H17+H22+'05.Tr.agenda-KS(2)'!H12+'05.Tr.agenda-KS(2)'!H17+'05.Tr.agenda-KS(2)'!H22+'06.Tr.agenda-KS(3)'!H12+'06.Tr.agenda-KS(3)'!H17+'06.Tr.agenda-KS(3)'!H22</f>
        <v>391</v>
      </c>
      <c r="I27" s="786">
        <f>I12+I17+I22+'05.Tr.agenda-KS(2)'!I12+'05.Tr.agenda-KS(2)'!I17+'05.Tr.agenda-KS(2)'!I22+'06.Tr.agenda-KS(3)'!I12+'06.Tr.agenda-KS(3)'!I17</f>
        <v>3164</v>
      </c>
      <c r="J27" s="786">
        <f>J12+J17+J22+'05.Tr.agenda-KS(2)'!J12+'05.Tr.agenda-KS(2)'!J17+'05.Tr.agenda-KS(2)'!J22+'06.Tr.agenda-KS(3)'!J12+'06.Tr.agenda-KS(3)'!J17</f>
        <v>3728</v>
      </c>
      <c r="K27" s="786">
        <f>K12+K17+K22+'05.Tr.agenda-KS(2)'!K12+'05.Tr.agenda-KS(2)'!K17+'05.Tr.agenda-KS(2)'!K22+'06.Tr.agenda-KS(3)'!K12+'06.Tr.agenda-KS(3)'!K17</f>
        <v>3242</v>
      </c>
      <c r="L27" s="786">
        <f>L12+L17+L22+'05.Tr.agenda-KS(2)'!L12+'05.Tr.agenda-KS(2)'!L17+'05.Tr.agenda-KS(2)'!L22+'06.Tr.agenda-KS(3)'!L12+'06.Tr.agenda-KS(3)'!L17</f>
        <v>3792</v>
      </c>
      <c r="M27" s="786">
        <f>M12+M17+M22+'05.Tr.agenda-KS(2)'!M12+'05.Tr.agenda-KS(2)'!M17+'05.Tr.agenda-KS(2)'!M22+'06.Tr.agenda-KS(3)'!M12+'06.Tr.agenda-KS(3)'!M17</f>
        <v>693</v>
      </c>
      <c r="N27" s="786">
        <f>N12+N17+N22+'05.Tr.agenda-KS(2)'!N12+'05.Tr.agenda-KS(2)'!N17+'05.Tr.agenda-KS(2)'!N22+'06.Tr.agenda-KS(3)'!N12+'06.Tr.agenda-KS(3)'!N17</f>
        <v>870</v>
      </c>
    </row>
    <row r="28" ht="15.75" customHeight="1" thickTop="1">
      <c r="A28" s="788"/>
    </row>
    <row r="29" spans="1:14" ht="15.75" customHeight="1">
      <c r="A29" s="789"/>
      <c r="B29" s="991" t="s">
        <v>244</v>
      </c>
      <c r="C29" s="991"/>
      <c r="D29" s="991"/>
      <c r="E29" s="991"/>
      <c r="F29" s="790"/>
      <c r="G29" s="790"/>
      <c r="H29" s="790"/>
      <c r="I29" s="790"/>
      <c r="J29" s="790"/>
      <c r="K29" s="790"/>
      <c r="L29" s="790"/>
      <c r="M29" s="790"/>
      <c r="N29" s="789"/>
    </row>
    <row r="30" spans="1:14" ht="15.75" customHeight="1">
      <c r="A30" s="789"/>
      <c r="B30" s="992" t="s">
        <v>245</v>
      </c>
      <c r="C30" s="991"/>
      <c r="D30" s="991"/>
      <c r="E30" s="991"/>
      <c r="F30" s="791"/>
      <c r="G30" s="791"/>
      <c r="H30" s="791"/>
      <c r="I30" s="791"/>
      <c r="J30" s="791"/>
      <c r="K30" s="791"/>
      <c r="L30" s="791"/>
      <c r="M30" s="791"/>
      <c r="N30" s="789"/>
    </row>
  </sheetData>
  <sheetProtection/>
  <mergeCells count="20">
    <mergeCell ref="A1:N1"/>
    <mergeCell ref="A2:N2"/>
    <mergeCell ref="A3:N3"/>
    <mergeCell ref="A4:A7"/>
    <mergeCell ref="B4:B7"/>
    <mergeCell ref="C4:N4"/>
    <mergeCell ref="C5:H5"/>
    <mergeCell ref="I5:N5"/>
    <mergeCell ref="C6:D6"/>
    <mergeCell ref="E6:F6"/>
    <mergeCell ref="A18:A22"/>
    <mergeCell ref="A23:A27"/>
    <mergeCell ref="B29:E29"/>
    <mergeCell ref="B30:E30"/>
    <mergeCell ref="K6:L6"/>
    <mergeCell ref="M6:N6"/>
    <mergeCell ref="G6:H6"/>
    <mergeCell ref="I6:J6"/>
    <mergeCell ref="A8:A12"/>
    <mergeCell ref="A13:A17"/>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sheetPr>
    <tabColor rgb="FF92D050"/>
  </sheetPr>
  <dimension ref="A1:I27"/>
  <sheetViews>
    <sheetView zoomScaleSheetLayoutView="100" zoomScalePageLayoutView="0" workbookViewId="0" topLeftCell="A1">
      <selection activeCell="A1" sqref="A1:I1"/>
    </sheetView>
  </sheetViews>
  <sheetFormatPr defaultColWidth="9.140625" defaultRowHeight="12.75"/>
  <cols>
    <col min="1" max="9" width="10.7109375" style="0" customWidth="1"/>
  </cols>
  <sheetData>
    <row r="1" spans="1:9" ht="16.5" customHeight="1">
      <c r="A1" s="973" t="s">
        <v>0</v>
      </c>
      <c r="B1" s="973"/>
      <c r="C1" s="973"/>
      <c r="D1" s="973"/>
      <c r="E1" s="973"/>
      <c r="F1" s="973"/>
      <c r="G1" s="973"/>
      <c r="H1" s="973"/>
      <c r="I1" s="973"/>
    </row>
    <row r="2" spans="1:9" ht="16.5" customHeight="1">
      <c r="A2" s="973" t="s">
        <v>391</v>
      </c>
      <c r="B2" s="973"/>
      <c r="C2" s="973"/>
      <c r="D2" s="973"/>
      <c r="E2" s="973"/>
      <c r="F2" s="973"/>
      <c r="G2" s="973"/>
      <c r="H2" s="973"/>
      <c r="I2" s="973"/>
    </row>
    <row r="3" spans="1:9" ht="19.5" customHeight="1" thickBot="1">
      <c r="A3" s="1011"/>
      <c r="B3" s="1011"/>
      <c r="C3" s="1011"/>
      <c r="D3" s="1011"/>
      <c r="E3" s="1011"/>
      <c r="F3" s="1011"/>
      <c r="G3" s="1011"/>
      <c r="H3" s="1011"/>
      <c r="I3" s="1011"/>
    </row>
    <row r="4" spans="1:9" ht="24.75" customHeight="1" thickTop="1">
      <c r="A4" s="975" t="s">
        <v>3</v>
      </c>
      <c r="B4" s="978" t="s">
        <v>4</v>
      </c>
      <c r="C4" s="981" t="s">
        <v>53</v>
      </c>
      <c r="D4" s="981"/>
      <c r="E4" s="981"/>
      <c r="F4" s="981" t="s">
        <v>209</v>
      </c>
      <c r="G4" s="981"/>
      <c r="H4" s="981"/>
      <c r="I4" s="982"/>
    </row>
    <row r="5" spans="1:9" ht="27.75" customHeight="1">
      <c r="A5" s="976"/>
      <c r="B5" s="979"/>
      <c r="C5" s="983" t="s">
        <v>24</v>
      </c>
      <c r="D5" s="983" t="s">
        <v>208</v>
      </c>
      <c r="E5" s="983"/>
      <c r="F5" s="983" t="s">
        <v>75</v>
      </c>
      <c r="G5" s="983"/>
      <c r="H5" s="983" t="s">
        <v>76</v>
      </c>
      <c r="I5" s="985"/>
    </row>
    <row r="6" spans="1:9" ht="24.75" customHeight="1" thickBot="1">
      <c r="A6" s="977"/>
      <c r="B6" s="1095"/>
      <c r="C6" s="1100"/>
      <c r="D6" s="132" t="s">
        <v>43</v>
      </c>
      <c r="E6" s="132" t="s">
        <v>44</v>
      </c>
      <c r="F6" s="226" t="s">
        <v>43</v>
      </c>
      <c r="G6" s="132" t="s">
        <v>44</v>
      </c>
      <c r="H6" s="226" t="s">
        <v>43</v>
      </c>
      <c r="I6" s="133" t="s">
        <v>44</v>
      </c>
    </row>
    <row r="7" spans="1:9" s="2" customFormat="1" ht="16.5" customHeight="1" thickTop="1">
      <c r="A7" s="984" t="s">
        <v>21</v>
      </c>
      <c r="B7" s="227">
        <v>2012</v>
      </c>
      <c r="C7" s="23">
        <v>3734</v>
      </c>
      <c r="D7" s="103">
        <v>631</v>
      </c>
      <c r="E7" s="17">
        <v>16.898768077129084</v>
      </c>
      <c r="F7" s="84">
        <v>31</v>
      </c>
      <c r="G7" s="17">
        <v>4.91283676703645</v>
      </c>
      <c r="H7" s="84">
        <v>3</v>
      </c>
      <c r="I7" s="142">
        <v>0.4754358161648178</v>
      </c>
    </row>
    <row r="8" spans="1:9" s="2" customFormat="1" ht="16.5" customHeight="1">
      <c r="A8" s="976"/>
      <c r="B8" s="228">
        <v>2013</v>
      </c>
      <c r="C8" s="23">
        <v>3616</v>
      </c>
      <c r="D8" s="103">
        <v>602</v>
      </c>
      <c r="E8" s="17">
        <v>16.648230088495573</v>
      </c>
      <c r="F8" s="82">
        <v>36</v>
      </c>
      <c r="G8" s="17">
        <v>5.980066445182724</v>
      </c>
      <c r="H8" s="82">
        <v>4</v>
      </c>
      <c r="I8" s="142">
        <v>0.6644518272425249</v>
      </c>
    </row>
    <row r="9" spans="1:9" s="2" customFormat="1" ht="16.5" customHeight="1">
      <c r="A9" s="976"/>
      <c r="B9" s="228">
        <v>2014</v>
      </c>
      <c r="C9" s="23">
        <v>3162</v>
      </c>
      <c r="D9" s="103">
        <v>530</v>
      </c>
      <c r="E9" s="17">
        <v>16.761543327008223</v>
      </c>
      <c r="F9" s="84">
        <v>22</v>
      </c>
      <c r="G9" s="17">
        <v>4.150943396226415</v>
      </c>
      <c r="H9" s="84">
        <v>2</v>
      </c>
      <c r="I9" s="142">
        <v>0.37735849056603776</v>
      </c>
    </row>
    <row r="10" spans="1:9" s="2" customFormat="1" ht="16.5" customHeight="1">
      <c r="A10" s="976"/>
      <c r="B10" s="228">
        <v>2015</v>
      </c>
      <c r="C10" s="23">
        <v>2907</v>
      </c>
      <c r="D10" s="103">
        <v>520</v>
      </c>
      <c r="E10" s="17">
        <v>17.88785689714482</v>
      </c>
      <c r="F10" s="84">
        <v>25</v>
      </c>
      <c r="G10" s="17">
        <v>4.807692307692308</v>
      </c>
      <c r="H10" s="84">
        <v>1</v>
      </c>
      <c r="I10" s="142">
        <v>0.19230769230769232</v>
      </c>
    </row>
    <row r="11" spans="1:9" s="2" customFormat="1" ht="16.5" customHeight="1">
      <c r="A11" s="976"/>
      <c r="B11" s="228">
        <v>2016</v>
      </c>
      <c r="C11" s="104">
        <v>2830</v>
      </c>
      <c r="D11" s="103">
        <v>557</v>
      </c>
      <c r="E11" s="17">
        <v>19.7</v>
      </c>
      <c r="F11" s="84">
        <v>31</v>
      </c>
      <c r="G11" s="17">
        <v>5.6</v>
      </c>
      <c r="H11" s="84">
        <v>2</v>
      </c>
      <c r="I11" s="142">
        <v>0.4</v>
      </c>
    </row>
    <row r="12" spans="1:9" s="2" customFormat="1" ht="16.5" customHeight="1">
      <c r="A12" s="976" t="s">
        <v>22</v>
      </c>
      <c r="B12" s="227">
        <v>2012</v>
      </c>
      <c r="C12" s="23">
        <v>3507</v>
      </c>
      <c r="D12" s="103">
        <v>935</v>
      </c>
      <c r="E12" s="17">
        <v>26.660963786712287</v>
      </c>
      <c r="F12" s="85">
        <v>33</v>
      </c>
      <c r="G12" s="17">
        <v>3.5294117647058822</v>
      </c>
      <c r="H12" s="85">
        <v>7</v>
      </c>
      <c r="I12" s="142">
        <v>0.7486631016042781</v>
      </c>
    </row>
    <row r="13" spans="1:9" s="2" customFormat="1" ht="16.5" customHeight="1">
      <c r="A13" s="976"/>
      <c r="B13" s="229">
        <v>2013</v>
      </c>
      <c r="C13" s="23">
        <v>3607</v>
      </c>
      <c r="D13" s="103">
        <v>1014</v>
      </c>
      <c r="E13" s="17">
        <v>28.112004435819237</v>
      </c>
      <c r="F13" s="103">
        <v>49</v>
      </c>
      <c r="G13" s="17">
        <v>4.832347140039447</v>
      </c>
      <c r="H13" s="103">
        <v>15</v>
      </c>
      <c r="I13" s="142">
        <v>1.4792899408284024</v>
      </c>
    </row>
    <row r="14" spans="1:9" s="2" customFormat="1" ht="16.5" customHeight="1">
      <c r="A14" s="976"/>
      <c r="B14" s="228">
        <v>2014</v>
      </c>
      <c r="C14" s="23">
        <v>3368</v>
      </c>
      <c r="D14" s="103">
        <v>893</v>
      </c>
      <c r="E14" s="17">
        <v>26.514251781472687</v>
      </c>
      <c r="F14" s="103">
        <v>46</v>
      </c>
      <c r="G14" s="17">
        <v>5.1511758118701</v>
      </c>
      <c r="H14" s="103">
        <v>13</v>
      </c>
      <c r="I14" s="142">
        <v>1.4557670772676372</v>
      </c>
    </row>
    <row r="15" spans="1:9" s="2" customFormat="1" ht="16.5" customHeight="1">
      <c r="A15" s="976"/>
      <c r="B15" s="228">
        <v>2015</v>
      </c>
      <c r="C15" s="23">
        <v>3004</v>
      </c>
      <c r="D15" s="103">
        <v>799</v>
      </c>
      <c r="E15" s="17">
        <v>26.59786950732357</v>
      </c>
      <c r="F15" s="103">
        <v>50</v>
      </c>
      <c r="G15" s="17">
        <v>6.25782227784731</v>
      </c>
      <c r="H15" s="103">
        <v>4</v>
      </c>
      <c r="I15" s="142">
        <v>0.5006257822277848</v>
      </c>
    </row>
    <row r="16" spans="1:9" s="2" customFormat="1" ht="16.5" customHeight="1">
      <c r="A16" s="976"/>
      <c r="B16" s="228">
        <v>2016</v>
      </c>
      <c r="C16" s="104">
        <v>2640</v>
      </c>
      <c r="D16" s="103">
        <v>801</v>
      </c>
      <c r="E16" s="17">
        <v>30.3</v>
      </c>
      <c r="F16" s="103">
        <v>47</v>
      </c>
      <c r="G16" s="17">
        <v>5.9</v>
      </c>
      <c r="H16" s="103">
        <v>5</v>
      </c>
      <c r="I16" s="142">
        <v>0.6</v>
      </c>
    </row>
    <row r="17" spans="1:9" s="2" customFormat="1" ht="16.5" customHeight="1">
      <c r="A17" s="976" t="s">
        <v>23</v>
      </c>
      <c r="B17" s="227">
        <v>2012</v>
      </c>
      <c r="C17" s="23">
        <v>5293</v>
      </c>
      <c r="D17" s="103">
        <v>876</v>
      </c>
      <c r="E17" s="17">
        <v>16.550160589457775</v>
      </c>
      <c r="F17" s="103">
        <v>43</v>
      </c>
      <c r="G17" s="17">
        <v>4.908675799086757</v>
      </c>
      <c r="H17" s="103">
        <v>12</v>
      </c>
      <c r="I17" s="142">
        <v>1.36986301369863</v>
      </c>
    </row>
    <row r="18" spans="1:9" s="2" customFormat="1" ht="16.5" customHeight="1">
      <c r="A18" s="976"/>
      <c r="B18" s="227">
        <v>2013</v>
      </c>
      <c r="C18" s="23">
        <v>5292</v>
      </c>
      <c r="D18" s="103">
        <v>907</v>
      </c>
      <c r="E18" s="17">
        <v>17.139077853363567</v>
      </c>
      <c r="F18" s="103">
        <v>37</v>
      </c>
      <c r="G18" s="17">
        <v>4.0793825799338475</v>
      </c>
      <c r="H18" s="103">
        <v>11</v>
      </c>
      <c r="I18" s="142">
        <v>1.2127894156560088</v>
      </c>
    </row>
    <row r="19" spans="1:9" s="2" customFormat="1" ht="16.5" customHeight="1">
      <c r="A19" s="976"/>
      <c r="B19" s="262">
        <v>2014</v>
      </c>
      <c r="C19" s="281">
        <v>4976</v>
      </c>
      <c r="D19" s="281">
        <v>833</v>
      </c>
      <c r="E19" s="17">
        <v>16.740353697749196</v>
      </c>
      <c r="F19" s="281">
        <v>48</v>
      </c>
      <c r="G19" s="17">
        <v>5.762304921968788</v>
      </c>
      <c r="H19" s="281">
        <v>15</v>
      </c>
      <c r="I19" s="142">
        <v>1.800720288115246</v>
      </c>
    </row>
    <row r="20" spans="1:9" s="2" customFormat="1" ht="16.5" customHeight="1">
      <c r="A20" s="976"/>
      <c r="B20" s="579">
        <v>2015</v>
      </c>
      <c r="C20" s="281">
        <v>4234</v>
      </c>
      <c r="D20" s="281">
        <v>714</v>
      </c>
      <c r="E20" s="17">
        <v>16.863486065186585</v>
      </c>
      <c r="F20" s="281">
        <v>38</v>
      </c>
      <c r="G20" s="17">
        <v>5.322128851540616</v>
      </c>
      <c r="H20" s="281">
        <v>8</v>
      </c>
      <c r="I20" s="142">
        <v>1.1204481792717087</v>
      </c>
    </row>
    <row r="21" spans="1:9" s="2" customFormat="1" ht="16.5" customHeight="1" thickBot="1">
      <c r="A21" s="977"/>
      <c r="B21" s="515">
        <v>2016</v>
      </c>
      <c r="C21" s="615">
        <v>3883</v>
      </c>
      <c r="D21" s="224">
        <v>676</v>
      </c>
      <c r="E21" s="145">
        <v>17.4</v>
      </c>
      <c r="F21" s="281">
        <v>36</v>
      </c>
      <c r="G21" s="145">
        <v>5.3</v>
      </c>
      <c r="H21" s="281">
        <v>8</v>
      </c>
      <c r="I21" s="147">
        <v>1.2</v>
      </c>
    </row>
    <row r="22" spans="1:9" s="2" customFormat="1" ht="16.5" customHeight="1" thickTop="1">
      <c r="A22" s="975" t="s">
        <v>14</v>
      </c>
      <c r="B22" s="512">
        <v>2012</v>
      </c>
      <c r="C22" s="56">
        <v>35077</v>
      </c>
      <c r="D22" s="56">
        <v>6484</v>
      </c>
      <c r="E22" s="510">
        <v>18.5</v>
      </c>
      <c r="F22" s="509">
        <v>330</v>
      </c>
      <c r="G22" s="510">
        <v>5.089450956199877</v>
      </c>
      <c r="H22" s="509">
        <v>55</v>
      </c>
      <c r="I22" s="511">
        <v>0.8482418260333127</v>
      </c>
    </row>
    <row r="23" spans="1:9" s="2" customFormat="1" ht="16.5" customHeight="1">
      <c r="A23" s="976"/>
      <c r="B23" s="512">
        <v>2013</v>
      </c>
      <c r="C23" s="56">
        <v>36079</v>
      </c>
      <c r="D23" s="73">
        <v>6876</v>
      </c>
      <c r="E23" s="27">
        <v>19.1</v>
      </c>
      <c r="F23" s="73">
        <v>368</v>
      </c>
      <c r="G23" s="27">
        <v>5.432098765432099</v>
      </c>
      <c r="H23" s="73">
        <v>80</v>
      </c>
      <c r="I23" s="223">
        <v>1.2</v>
      </c>
    </row>
    <row r="24" spans="1:9" s="2" customFormat="1" ht="16.5" customHeight="1">
      <c r="A24" s="976"/>
      <c r="B24" s="518">
        <v>2014</v>
      </c>
      <c r="C24" s="56">
        <v>33610</v>
      </c>
      <c r="D24" s="56">
        <v>6402</v>
      </c>
      <c r="E24" s="27">
        <v>19</v>
      </c>
      <c r="F24" s="56">
        <v>359</v>
      </c>
      <c r="G24" s="27">
        <v>5.6</v>
      </c>
      <c r="H24" s="56">
        <v>65</v>
      </c>
      <c r="I24" s="223">
        <v>1</v>
      </c>
    </row>
    <row r="25" spans="1:9" s="2" customFormat="1" ht="16.5" customHeight="1">
      <c r="A25" s="976"/>
      <c r="B25" s="518">
        <v>2015</v>
      </c>
      <c r="C25" s="56">
        <v>29691</v>
      </c>
      <c r="D25" s="56">
        <v>5852</v>
      </c>
      <c r="E25" s="27">
        <v>19.6</v>
      </c>
      <c r="F25" s="56">
        <v>372</v>
      </c>
      <c r="G25" s="27">
        <v>6.4</v>
      </c>
      <c r="H25" s="56">
        <v>48</v>
      </c>
      <c r="I25" s="223">
        <v>0.8</v>
      </c>
    </row>
    <row r="26" spans="1:9" s="2" customFormat="1" ht="16.5" customHeight="1" thickBot="1">
      <c r="A26" s="977"/>
      <c r="B26" s="519">
        <v>2016</v>
      </c>
      <c r="C26" s="258">
        <v>27187</v>
      </c>
      <c r="D26" s="258">
        <v>5625</v>
      </c>
      <c r="E26" s="719">
        <v>20.69</v>
      </c>
      <c r="F26" s="258">
        <v>367</v>
      </c>
      <c r="G26" s="719">
        <v>6.5</v>
      </c>
      <c r="H26" s="258">
        <v>41</v>
      </c>
      <c r="I26" s="720">
        <v>0.7</v>
      </c>
    </row>
    <row r="27" spans="1:9" ht="13.5" thickTop="1">
      <c r="A27" s="41"/>
      <c r="I27" s="2"/>
    </row>
  </sheetData>
  <sheetProtection/>
  <mergeCells count="15">
    <mergeCell ref="A22:A26"/>
    <mergeCell ref="A4:A6"/>
    <mergeCell ref="B4:B6"/>
    <mergeCell ref="A12:A16"/>
    <mergeCell ref="A17:A21"/>
    <mergeCell ref="A1:I1"/>
    <mergeCell ref="A3:I3"/>
    <mergeCell ref="A2:I2"/>
    <mergeCell ref="A7:A11"/>
    <mergeCell ref="C4:E4"/>
    <mergeCell ref="F4:I4"/>
    <mergeCell ref="C5:C6"/>
    <mergeCell ref="D5:E5"/>
    <mergeCell ref="F5:G5"/>
    <mergeCell ref="H5:I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sheetPr>
    <tabColor rgb="FF92D050"/>
  </sheetPr>
  <dimension ref="A1:K27"/>
  <sheetViews>
    <sheetView zoomScaleSheetLayoutView="100" zoomScalePageLayoutView="0" workbookViewId="0" topLeftCell="A1">
      <selection activeCell="A1" sqref="A1:I1"/>
    </sheetView>
  </sheetViews>
  <sheetFormatPr defaultColWidth="9.140625" defaultRowHeight="12.75"/>
  <cols>
    <col min="1" max="9" width="10.7109375" style="0" customWidth="1"/>
  </cols>
  <sheetData>
    <row r="1" spans="1:9" ht="16.5" customHeight="1">
      <c r="A1" s="973" t="s">
        <v>0</v>
      </c>
      <c r="B1" s="973"/>
      <c r="C1" s="973"/>
      <c r="D1" s="973"/>
      <c r="E1" s="973"/>
      <c r="F1" s="973"/>
      <c r="G1" s="973"/>
      <c r="H1" s="973"/>
      <c r="I1" s="973"/>
    </row>
    <row r="2" spans="1:9" ht="16.5" customHeight="1">
      <c r="A2" s="973" t="s">
        <v>391</v>
      </c>
      <c r="B2" s="973"/>
      <c r="C2" s="973"/>
      <c r="D2" s="973"/>
      <c r="E2" s="973"/>
      <c r="F2" s="973"/>
      <c r="G2" s="973"/>
      <c r="H2" s="973"/>
      <c r="I2" s="973"/>
    </row>
    <row r="3" spans="1:9" ht="19.5" customHeight="1" thickBot="1">
      <c r="A3" s="1011"/>
      <c r="B3" s="1011"/>
      <c r="C3" s="1011"/>
      <c r="D3" s="1011"/>
      <c r="E3" s="1011"/>
      <c r="F3" s="1011"/>
      <c r="G3" s="1011"/>
      <c r="H3" s="1011"/>
      <c r="I3" s="1011"/>
    </row>
    <row r="4" spans="1:9" ht="24.75" customHeight="1" thickTop="1">
      <c r="A4" s="975" t="s">
        <v>3</v>
      </c>
      <c r="B4" s="978" t="s">
        <v>4</v>
      </c>
      <c r="C4" s="981" t="s">
        <v>53</v>
      </c>
      <c r="D4" s="981"/>
      <c r="E4" s="981"/>
      <c r="F4" s="981" t="s">
        <v>209</v>
      </c>
      <c r="G4" s="981"/>
      <c r="H4" s="981"/>
      <c r="I4" s="982"/>
    </row>
    <row r="5" spans="1:9" ht="27.75" customHeight="1">
      <c r="A5" s="976"/>
      <c r="B5" s="979"/>
      <c r="C5" s="983" t="s">
        <v>24</v>
      </c>
      <c r="D5" s="983" t="s">
        <v>208</v>
      </c>
      <c r="E5" s="983"/>
      <c r="F5" s="983" t="s">
        <v>75</v>
      </c>
      <c r="G5" s="983"/>
      <c r="H5" s="983" t="s">
        <v>76</v>
      </c>
      <c r="I5" s="985"/>
    </row>
    <row r="6" spans="1:9" ht="24.75" customHeight="1" thickBot="1">
      <c r="A6" s="977"/>
      <c r="B6" s="1095"/>
      <c r="C6" s="1100"/>
      <c r="D6" s="132" t="s">
        <v>43</v>
      </c>
      <c r="E6" s="132" t="s">
        <v>44</v>
      </c>
      <c r="F6" s="226" t="s">
        <v>43</v>
      </c>
      <c r="G6" s="132" t="s">
        <v>44</v>
      </c>
      <c r="H6" s="226" t="s">
        <v>43</v>
      </c>
      <c r="I6" s="133" t="s">
        <v>44</v>
      </c>
    </row>
    <row r="7" spans="1:9" s="15" customFormat="1" ht="16.5" customHeight="1" thickTop="1">
      <c r="A7" s="984" t="s">
        <v>12</v>
      </c>
      <c r="B7" s="230">
        <v>2012</v>
      </c>
      <c r="C7" s="23">
        <v>5144</v>
      </c>
      <c r="D7" s="23">
        <v>865</v>
      </c>
      <c r="E7" s="17">
        <v>16.815707620528773</v>
      </c>
      <c r="F7" s="84">
        <v>30</v>
      </c>
      <c r="G7" s="17">
        <v>3.4682080924855487</v>
      </c>
      <c r="H7" s="84">
        <v>11</v>
      </c>
      <c r="I7" s="142">
        <v>1.2716763005780347</v>
      </c>
    </row>
    <row r="8" spans="1:9" s="15" customFormat="1" ht="16.5" customHeight="1">
      <c r="A8" s="976"/>
      <c r="B8" s="230">
        <v>2013</v>
      </c>
      <c r="C8" s="23">
        <v>5039</v>
      </c>
      <c r="D8" s="81">
        <v>971</v>
      </c>
      <c r="E8" s="17">
        <v>19.26969636832705</v>
      </c>
      <c r="F8" s="82">
        <v>33</v>
      </c>
      <c r="G8" s="17">
        <v>3.398558187435633</v>
      </c>
      <c r="H8" s="82">
        <v>19</v>
      </c>
      <c r="I8" s="142">
        <v>1.956745623069001</v>
      </c>
    </row>
    <row r="9" spans="1:9" s="15" customFormat="1" ht="16.5" customHeight="1">
      <c r="A9" s="976"/>
      <c r="B9" s="230">
        <v>2014</v>
      </c>
      <c r="C9" s="23">
        <v>4948</v>
      </c>
      <c r="D9" s="81">
        <v>910</v>
      </c>
      <c r="E9" s="17">
        <v>18.39126919967664</v>
      </c>
      <c r="F9" s="84">
        <v>36</v>
      </c>
      <c r="G9" s="17">
        <v>3.9560439560439558</v>
      </c>
      <c r="H9" s="84">
        <v>11</v>
      </c>
      <c r="I9" s="142">
        <v>1.208791208791209</v>
      </c>
    </row>
    <row r="10" spans="1:9" s="15" customFormat="1" ht="16.5" customHeight="1">
      <c r="A10" s="976"/>
      <c r="B10" s="230">
        <v>2015</v>
      </c>
      <c r="C10" s="23">
        <v>4541</v>
      </c>
      <c r="D10" s="81">
        <v>776</v>
      </c>
      <c r="E10" s="17">
        <v>17.08874697203259</v>
      </c>
      <c r="F10" s="84">
        <v>42</v>
      </c>
      <c r="G10" s="17">
        <v>5.412371134020619</v>
      </c>
      <c r="H10" s="84">
        <v>13</v>
      </c>
      <c r="I10" s="142">
        <v>1.675257731958763</v>
      </c>
    </row>
    <row r="11" spans="1:9" s="15" customFormat="1" ht="16.5" customHeight="1">
      <c r="A11" s="976"/>
      <c r="B11" s="230">
        <v>2016</v>
      </c>
      <c r="C11" s="104">
        <v>3998</v>
      </c>
      <c r="D11" s="81">
        <v>773</v>
      </c>
      <c r="E11" s="17">
        <v>19.3</v>
      </c>
      <c r="F11" s="84">
        <v>36</v>
      </c>
      <c r="G11" s="17">
        <v>4.7</v>
      </c>
      <c r="H11" s="84">
        <v>8</v>
      </c>
      <c r="I11" s="142">
        <v>1</v>
      </c>
    </row>
    <row r="12" spans="1:9" s="15" customFormat="1" ht="16.5" customHeight="1">
      <c r="A12" s="976" t="s">
        <v>13</v>
      </c>
      <c r="B12" s="230">
        <v>2012</v>
      </c>
      <c r="C12" s="23">
        <v>6280</v>
      </c>
      <c r="D12" s="23">
        <v>1065</v>
      </c>
      <c r="E12" s="17">
        <v>16.958598726114648</v>
      </c>
      <c r="F12" s="85">
        <v>47</v>
      </c>
      <c r="G12" s="17">
        <v>4.413145539906103</v>
      </c>
      <c r="H12" s="85">
        <v>13</v>
      </c>
      <c r="I12" s="142">
        <v>1.22065727699531</v>
      </c>
    </row>
    <row r="13" spans="1:9" s="15" customFormat="1" ht="16.5" customHeight="1">
      <c r="A13" s="976"/>
      <c r="B13" s="230">
        <v>2013</v>
      </c>
      <c r="C13" s="23">
        <v>6998</v>
      </c>
      <c r="D13" s="81">
        <v>1179</v>
      </c>
      <c r="E13" s="17">
        <v>16.847670763075165</v>
      </c>
      <c r="F13" s="81">
        <v>69</v>
      </c>
      <c r="G13" s="17">
        <v>5.852417302798982</v>
      </c>
      <c r="H13" s="81">
        <v>14</v>
      </c>
      <c r="I13" s="142">
        <v>1.1874469889737065</v>
      </c>
    </row>
    <row r="14" spans="1:9" s="15" customFormat="1" ht="16.5" customHeight="1">
      <c r="A14" s="976"/>
      <c r="B14" s="230">
        <v>2014</v>
      </c>
      <c r="C14" s="23">
        <v>6041</v>
      </c>
      <c r="D14" s="81">
        <v>1024</v>
      </c>
      <c r="E14" s="17">
        <v>16.9508359543122</v>
      </c>
      <c r="F14" s="81">
        <v>57</v>
      </c>
      <c r="G14" s="17">
        <v>5.56640625</v>
      </c>
      <c r="H14" s="81">
        <v>11</v>
      </c>
      <c r="I14" s="142">
        <v>1.07421875</v>
      </c>
    </row>
    <row r="15" spans="1:9" s="15" customFormat="1" ht="16.5" customHeight="1">
      <c r="A15" s="976"/>
      <c r="B15" s="230">
        <v>2015</v>
      </c>
      <c r="C15" s="23">
        <v>5516</v>
      </c>
      <c r="D15" s="71">
        <v>966</v>
      </c>
      <c r="E15" s="17">
        <v>17.512690355329948</v>
      </c>
      <c r="F15" s="81">
        <v>71</v>
      </c>
      <c r="G15" s="17">
        <v>7.349896480331262</v>
      </c>
      <c r="H15" s="81">
        <v>13</v>
      </c>
      <c r="I15" s="142">
        <v>1.3457556935817805</v>
      </c>
    </row>
    <row r="16" spans="1:9" s="15" customFormat="1" ht="16.5" customHeight="1">
      <c r="A16" s="976"/>
      <c r="B16" s="230">
        <v>2016</v>
      </c>
      <c r="C16" s="104">
        <v>4828</v>
      </c>
      <c r="D16" s="71">
        <v>884</v>
      </c>
      <c r="E16" s="17">
        <v>18.3</v>
      </c>
      <c r="F16" s="81">
        <v>62</v>
      </c>
      <c r="G16" s="17">
        <v>7</v>
      </c>
      <c r="H16" s="81">
        <v>8</v>
      </c>
      <c r="I16" s="142">
        <v>0.9</v>
      </c>
    </row>
    <row r="17" spans="1:9" s="15" customFormat="1" ht="16.5" customHeight="1">
      <c r="A17" s="976" t="s">
        <v>181</v>
      </c>
      <c r="B17" s="230">
        <v>2012</v>
      </c>
      <c r="C17" s="23">
        <v>156</v>
      </c>
      <c r="D17" s="81">
        <v>0</v>
      </c>
      <c r="E17" s="17" t="s">
        <v>52</v>
      </c>
      <c r="F17" s="81">
        <v>0</v>
      </c>
      <c r="G17" s="17" t="s">
        <v>52</v>
      </c>
      <c r="H17" s="81">
        <v>0</v>
      </c>
      <c r="I17" s="142" t="s">
        <v>52</v>
      </c>
    </row>
    <row r="18" spans="1:9" s="15" customFormat="1" ht="16.5" customHeight="1">
      <c r="A18" s="976"/>
      <c r="B18" s="230">
        <v>2013</v>
      </c>
      <c r="C18" s="23">
        <v>174</v>
      </c>
      <c r="D18" s="81">
        <v>0</v>
      </c>
      <c r="E18" s="17" t="s">
        <v>52</v>
      </c>
      <c r="F18" s="81">
        <v>0</v>
      </c>
      <c r="G18" s="17" t="s">
        <v>52</v>
      </c>
      <c r="H18" s="81">
        <v>0</v>
      </c>
      <c r="I18" s="142" t="s">
        <v>52</v>
      </c>
    </row>
    <row r="19" spans="1:9" s="15" customFormat="1" ht="16.5" customHeight="1">
      <c r="A19" s="976"/>
      <c r="B19" s="517">
        <v>2014</v>
      </c>
      <c r="C19" s="281">
        <v>201</v>
      </c>
      <c r="D19" s="281">
        <v>0</v>
      </c>
      <c r="E19" s="308" t="s">
        <v>52</v>
      </c>
      <c r="F19" s="281">
        <v>0</v>
      </c>
      <c r="G19" s="308" t="s">
        <v>52</v>
      </c>
      <c r="H19" s="281">
        <v>0</v>
      </c>
      <c r="I19" s="142" t="s">
        <v>52</v>
      </c>
    </row>
    <row r="20" spans="1:9" s="15" customFormat="1" ht="16.5" customHeight="1">
      <c r="A20" s="976"/>
      <c r="B20" s="517">
        <v>2015</v>
      </c>
      <c r="C20" s="281">
        <v>179</v>
      </c>
      <c r="D20" s="281">
        <v>0</v>
      </c>
      <c r="E20" s="308" t="s">
        <v>52</v>
      </c>
      <c r="F20" s="281">
        <v>0</v>
      </c>
      <c r="G20" s="308" t="s">
        <v>52</v>
      </c>
      <c r="H20" s="281">
        <v>0</v>
      </c>
      <c r="I20" s="142" t="s">
        <v>52</v>
      </c>
    </row>
    <row r="21" spans="1:9" s="15" customFormat="1" ht="16.5" customHeight="1" thickBot="1">
      <c r="A21" s="977"/>
      <c r="B21" s="231">
        <v>2016</v>
      </c>
      <c r="C21" s="615">
        <v>130</v>
      </c>
      <c r="D21" s="224">
        <v>0</v>
      </c>
      <c r="E21" s="308" t="s">
        <v>273</v>
      </c>
      <c r="F21" s="281">
        <v>0</v>
      </c>
      <c r="G21" s="308" t="s">
        <v>52</v>
      </c>
      <c r="H21" s="281">
        <v>0</v>
      </c>
      <c r="I21" s="147" t="s">
        <v>52</v>
      </c>
    </row>
    <row r="22" spans="1:9" s="15" customFormat="1" ht="16.5" customHeight="1" thickTop="1">
      <c r="A22" s="984" t="s">
        <v>14</v>
      </c>
      <c r="B22" s="512">
        <v>2012</v>
      </c>
      <c r="C22" s="56">
        <v>35077</v>
      </c>
      <c r="D22" s="56">
        <v>6484</v>
      </c>
      <c r="E22" s="510">
        <v>18.5</v>
      </c>
      <c r="F22" s="509">
        <v>330</v>
      </c>
      <c r="G22" s="510">
        <v>5.089450956199877</v>
      </c>
      <c r="H22" s="509">
        <v>55</v>
      </c>
      <c r="I22" s="511">
        <v>0.8482418260333127</v>
      </c>
    </row>
    <row r="23" spans="1:9" s="15" customFormat="1" ht="16.5" customHeight="1">
      <c r="A23" s="976"/>
      <c r="B23" s="512">
        <v>2013</v>
      </c>
      <c r="C23" s="56">
        <v>36079</v>
      </c>
      <c r="D23" s="73">
        <v>6876</v>
      </c>
      <c r="E23" s="27">
        <v>19.1</v>
      </c>
      <c r="F23" s="73">
        <v>368</v>
      </c>
      <c r="G23" s="27">
        <v>5.432098765432099</v>
      </c>
      <c r="H23" s="73">
        <v>80</v>
      </c>
      <c r="I23" s="223">
        <v>1.2</v>
      </c>
    </row>
    <row r="24" spans="1:9" s="15" customFormat="1" ht="16.5" customHeight="1">
      <c r="A24" s="976"/>
      <c r="B24" s="518">
        <v>2014</v>
      </c>
      <c r="C24" s="56">
        <v>33610</v>
      </c>
      <c r="D24" s="56">
        <v>6402</v>
      </c>
      <c r="E24" s="27">
        <v>19</v>
      </c>
      <c r="F24" s="56">
        <v>359</v>
      </c>
      <c r="G24" s="27">
        <v>5.6</v>
      </c>
      <c r="H24" s="56">
        <v>65</v>
      </c>
      <c r="I24" s="223">
        <v>1</v>
      </c>
    </row>
    <row r="25" spans="1:9" s="15" customFormat="1" ht="16.5" customHeight="1">
      <c r="A25" s="976"/>
      <c r="B25" s="518">
        <v>2015</v>
      </c>
      <c r="C25" s="56">
        <v>29691</v>
      </c>
      <c r="D25" s="56">
        <v>5852</v>
      </c>
      <c r="E25" s="27">
        <v>19.6</v>
      </c>
      <c r="F25" s="56">
        <v>372</v>
      </c>
      <c r="G25" s="27">
        <v>6.4</v>
      </c>
      <c r="H25" s="56">
        <v>48</v>
      </c>
      <c r="I25" s="223">
        <v>0.8</v>
      </c>
    </row>
    <row r="26" spans="1:9" s="15" customFormat="1" ht="16.5" customHeight="1" thickBot="1">
      <c r="A26" s="977"/>
      <c r="B26" s="519">
        <v>2016</v>
      </c>
      <c r="C26" s="258">
        <v>27187</v>
      </c>
      <c r="D26" s="258">
        <v>5625</v>
      </c>
      <c r="E26" s="719">
        <v>20.7</v>
      </c>
      <c r="F26" s="258">
        <v>367</v>
      </c>
      <c r="G26" s="719">
        <v>6.5</v>
      </c>
      <c r="H26" s="258">
        <v>41</v>
      </c>
      <c r="I26" s="720">
        <v>0.7</v>
      </c>
    </row>
    <row r="27" spans="1:11" ht="13.5" thickTop="1">
      <c r="A27" s="41"/>
      <c r="E27" s="2"/>
      <c r="G27" s="2"/>
      <c r="H27" s="2"/>
      <c r="I27" s="2"/>
      <c r="K27" s="15"/>
    </row>
  </sheetData>
  <sheetProtection/>
  <mergeCells count="15">
    <mergeCell ref="A1:I1"/>
    <mergeCell ref="A3:I3"/>
    <mergeCell ref="A2:I2"/>
    <mergeCell ref="A7:A11"/>
    <mergeCell ref="F4:I4"/>
    <mergeCell ref="C5:C6"/>
    <mergeCell ref="D5:E5"/>
    <mergeCell ref="F5:G5"/>
    <mergeCell ref="H5:I5"/>
    <mergeCell ref="A22:A26"/>
    <mergeCell ref="A12:A16"/>
    <mergeCell ref="C4:E4"/>
    <mergeCell ref="A4:A6"/>
    <mergeCell ref="B4:B6"/>
    <mergeCell ref="A17:A21"/>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sheetPr>
    <tabColor rgb="FF92D050"/>
  </sheetPr>
  <dimension ref="A1:E31"/>
  <sheetViews>
    <sheetView zoomScaleSheetLayoutView="100" zoomScalePageLayoutView="0" workbookViewId="0" topLeftCell="A1">
      <selection activeCell="A1" sqref="A1:E1"/>
    </sheetView>
  </sheetViews>
  <sheetFormatPr defaultColWidth="9.140625" defaultRowHeight="12.75"/>
  <cols>
    <col min="1" max="5" width="18.7109375" style="14" customWidth="1"/>
    <col min="6" max="16384" width="9.140625" style="14" customWidth="1"/>
  </cols>
  <sheetData>
    <row r="1" spans="1:5" ht="15" customHeight="1">
      <c r="A1" s="1106" t="s">
        <v>393</v>
      </c>
      <c r="B1" s="1106"/>
      <c r="C1" s="1106"/>
      <c r="D1" s="1106"/>
      <c r="E1" s="1106"/>
    </row>
    <row r="2" spans="1:5" ht="12.75" customHeight="1" thickBot="1">
      <c r="A2" s="1107"/>
      <c r="B2" s="1107"/>
      <c r="C2" s="1107"/>
      <c r="D2" s="1107"/>
      <c r="E2" s="1107"/>
    </row>
    <row r="3" spans="1:5" ht="18" customHeight="1" thickTop="1">
      <c r="A3" s="975" t="s">
        <v>3</v>
      </c>
      <c r="B3" s="978" t="s">
        <v>4</v>
      </c>
      <c r="C3" s="981" t="s">
        <v>193</v>
      </c>
      <c r="D3" s="981"/>
      <c r="E3" s="982"/>
    </row>
    <row r="4" spans="1:5" ht="18" customHeight="1">
      <c r="A4" s="976"/>
      <c r="B4" s="979"/>
      <c r="C4" s="1103" t="s">
        <v>29</v>
      </c>
      <c r="D4" s="1103" t="s">
        <v>54</v>
      </c>
      <c r="E4" s="1105"/>
    </row>
    <row r="5" spans="1:5" ht="18" customHeight="1" thickBot="1">
      <c r="A5" s="977"/>
      <c r="B5" s="980"/>
      <c r="C5" s="1104"/>
      <c r="D5" s="132" t="s">
        <v>43</v>
      </c>
      <c r="E5" s="133" t="s">
        <v>44</v>
      </c>
    </row>
    <row r="6" spans="1:5" ht="15.75" customHeight="1" thickTop="1">
      <c r="A6" s="984" t="s">
        <v>18</v>
      </c>
      <c r="B6" s="228">
        <v>2012</v>
      </c>
      <c r="C6" s="68">
        <v>4541</v>
      </c>
      <c r="D6" s="68">
        <v>141</v>
      </c>
      <c r="E6" s="256">
        <v>3.1050429420832417</v>
      </c>
    </row>
    <row r="7" spans="1:5" ht="15.75" customHeight="1">
      <c r="A7" s="976"/>
      <c r="B7" s="228">
        <v>2013</v>
      </c>
      <c r="C7" s="69">
        <v>4749</v>
      </c>
      <c r="D7" s="67">
        <v>203</v>
      </c>
      <c r="E7" s="256">
        <v>4.274584122973257</v>
      </c>
    </row>
    <row r="8" spans="1:5" ht="15.75" customHeight="1">
      <c r="A8" s="976"/>
      <c r="B8" s="228">
        <v>2014</v>
      </c>
      <c r="C8" s="69">
        <v>4550</v>
      </c>
      <c r="D8" s="67">
        <v>137</v>
      </c>
      <c r="E8" s="256">
        <v>3.010989010989011</v>
      </c>
    </row>
    <row r="9" spans="1:5" ht="15.75" customHeight="1">
      <c r="A9" s="976"/>
      <c r="B9" s="228">
        <v>2015</v>
      </c>
      <c r="C9" s="69">
        <v>4067</v>
      </c>
      <c r="D9" s="67">
        <v>90</v>
      </c>
      <c r="E9" s="256">
        <v>2.2129333661175314</v>
      </c>
    </row>
    <row r="10" spans="1:5" ht="15.75" customHeight="1">
      <c r="A10" s="976"/>
      <c r="B10" s="228">
        <v>2016</v>
      </c>
      <c r="C10" s="69">
        <v>3906</v>
      </c>
      <c r="D10" s="67">
        <v>192</v>
      </c>
      <c r="E10" s="256">
        <v>4.9</v>
      </c>
    </row>
    <row r="11" spans="1:5" ht="15.75" customHeight="1">
      <c r="A11" s="976" t="s">
        <v>19</v>
      </c>
      <c r="B11" s="228">
        <v>2012</v>
      </c>
      <c r="C11" s="68">
        <v>3409</v>
      </c>
      <c r="D11" s="68">
        <v>37</v>
      </c>
      <c r="E11" s="256">
        <v>1.0853622763273687</v>
      </c>
    </row>
    <row r="12" spans="1:5" ht="15.75" customHeight="1">
      <c r="A12" s="976"/>
      <c r="B12" s="228">
        <v>2013</v>
      </c>
      <c r="C12" s="69">
        <v>3490</v>
      </c>
      <c r="D12" s="67">
        <v>28</v>
      </c>
      <c r="E12" s="256">
        <v>0.8022922636103151</v>
      </c>
    </row>
    <row r="13" spans="1:5" ht="15.75" customHeight="1">
      <c r="A13" s="976"/>
      <c r="B13" s="228">
        <v>2014</v>
      </c>
      <c r="C13" s="69">
        <v>3438</v>
      </c>
      <c r="D13" s="67">
        <v>33</v>
      </c>
      <c r="E13" s="256">
        <v>0.9598603839441536</v>
      </c>
    </row>
    <row r="14" spans="1:5" ht="15.75" customHeight="1">
      <c r="A14" s="976"/>
      <c r="B14" s="228">
        <v>2015</v>
      </c>
      <c r="C14" s="69">
        <v>2868</v>
      </c>
      <c r="D14" s="67">
        <v>53</v>
      </c>
      <c r="E14" s="256">
        <v>1.8479776847977685</v>
      </c>
    </row>
    <row r="15" spans="1:5" ht="15.75" customHeight="1">
      <c r="A15" s="976"/>
      <c r="B15" s="228">
        <v>2016</v>
      </c>
      <c r="C15" s="69">
        <v>2730</v>
      </c>
      <c r="D15" s="67">
        <v>54</v>
      </c>
      <c r="E15" s="256">
        <v>1.98</v>
      </c>
    </row>
    <row r="16" spans="1:5" ht="15.75" customHeight="1">
      <c r="A16" s="976" t="s">
        <v>20</v>
      </c>
      <c r="B16" s="228">
        <v>2012</v>
      </c>
      <c r="C16" s="68">
        <v>3013</v>
      </c>
      <c r="D16" s="68">
        <v>36</v>
      </c>
      <c r="E16" s="256">
        <v>1.1948224361101891</v>
      </c>
    </row>
    <row r="17" spans="1:5" ht="15.75" customHeight="1">
      <c r="A17" s="976"/>
      <c r="B17" s="228">
        <v>2013</v>
      </c>
      <c r="C17" s="68">
        <v>3114</v>
      </c>
      <c r="D17" s="68">
        <v>36</v>
      </c>
      <c r="E17" s="256">
        <v>1.1560693641618496</v>
      </c>
    </row>
    <row r="18" spans="1:5" ht="15.75" customHeight="1">
      <c r="A18" s="976"/>
      <c r="B18" s="228">
        <v>2014</v>
      </c>
      <c r="C18" s="69">
        <v>2926</v>
      </c>
      <c r="D18" s="67">
        <v>28</v>
      </c>
      <c r="E18" s="256">
        <v>0.9569377990430622</v>
      </c>
    </row>
    <row r="19" spans="1:5" ht="15.75" customHeight="1">
      <c r="A19" s="976"/>
      <c r="B19" s="228">
        <v>2015</v>
      </c>
      <c r="C19" s="69">
        <v>2375</v>
      </c>
      <c r="D19" s="67">
        <v>32</v>
      </c>
      <c r="E19" s="256">
        <v>1.3473684210526315</v>
      </c>
    </row>
    <row r="20" spans="1:5" ht="15.75" customHeight="1">
      <c r="A20" s="976"/>
      <c r="B20" s="228">
        <v>2016</v>
      </c>
      <c r="C20" s="69">
        <v>2242</v>
      </c>
      <c r="D20" s="67">
        <v>35</v>
      </c>
      <c r="E20" s="256">
        <v>1.56</v>
      </c>
    </row>
    <row r="21" spans="1:5" ht="15.75" customHeight="1">
      <c r="A21" s="976" t="s">
        <v>21</v>
      </c>
      <c r="B21" s="228">
        <v>2012</v>
      </c>
      <c r="C21" s="68">
        <v>3734</v>
      </c>
      <c r="D21" s="68">
        <v>40</v>
      </c>
      <c r="E21" s="256">
        <v>1.0712372790573113</v>
      </c>
    </row>
    <row r="22" spans="1:5" ht="15.75" customHeight="1">
      <c r="A22" s="976"/>
      <c r="B22" s="228">
        <v>2013</v>
      </c>
      <c r="C22" s="68">
        <v>3616</v>
      </c>
      <c r="D22" s="68">
        <v>24</v>
      </c>
      <c r="E22" s="256">
        <v>0.6637168141592921</v>
      </c>
    </row>
    <row r="23" spans="1:5" ht="15.75" customHeight="1">
      <c r="A23" s="976"/>
      <c r="B23" s="262">
        <v>2014</v>
      </c>
      <c r="C23" s="260">
        <v>3162</v>
      </c>
      <c r="D23" s="260">
        <v>53</v>
      </c>
      <c r="E23" s="261">
        <v>1.6761543327008224</v>
      </c>
    </row>
    <row r="24" spans="1:5" ht="15.75" customHeight="1">
      <c r="A24" s="976"/>
      <c r="B24" s="262">
        <v>2015</v>
      </c>
      <c r="C24" s="260">
        <v>2907</v>
      </c>
      <c r="D24" s="260">
        <v>33</v>
      </c>
      <c r="E24" s="261">
        <v>1.1351909184726523</v>
      </c>
    </row>
    <row r="25" spans="1:5" ht="15.75" customHeight="1" thickBot="1">
      <c r="A25" s="986"/>
      <c r="B25" s="262">
        <v>2016</v>
      </c>
      <c r="C25" s="260">
        <v>2830</v>
      </c>
      <c r="D25" s="260">
        <v>30</v>
      </c>
      <c r="E25" s="261">
        <v>1.06</v>
      </c>
    </row>
    <row r="26" spans="1:5" ht="15.75" customHeight="1" thickTop="1">
      <c r="A26" s="975" t="s">
        <v>14</v>
      </c>
      <c r="B26" s="516">
        <v>2012</v>
      </c>
      <c r="C26" s="761">
        <v>35077</v>
      </c>
      <c r="D26" s="761">
        <v>467</v>
      </c>
      <c r="E26" s="762">
        <v>1.33</v>
      </c>
    </row>
    <row r="27" spans="1:5" ht="15.75" customHeight="1">
      <c r="A27" s="1101"/>
      <c r="B27" s="513">
        <v>2013</v>
      </c>
      <c r="C27" s="57">
        <v>36079</v>
      </c>
      <c r="D27" s="57">
        <v>528</v>
      </c>
      <c r="E27" s="718">
        <v>1.46</v>
      </c>
    </row>
    <row r="28" spans="1:5" ht="15.75" customHeight="1">
      <c r="A28" s="976"/>
      <c r="B28" s="513">
        <v>2014</v>
      </c>
      <c r="C28" s="57">
        <v>33610</v>
      </c>
      <c r="D28" s="57">
        <v>447</v>
      </c>
      <c r="E28" s="263">
        <v>1.33</v>
      </c>
    </row>
    <row r="29" spans="1:5" ht="15.75" customHeight="1">
      <c r="A29" s="976"/>
      <c r="B29" s="513">
        <v>2015</v>
      </c>
      <c r="C29" s="57">
        <v>29691</v>
      </c>
      <c r="D29" s="57">
        <v>382</v>
      </c>
      <c r="E29" s="263">
        <v>1.2865851604863425</v>
      </c>
    </row>
    <row r="30" spans="1:5" ht="15.75" customHeight="1" thickBot="1">
      <c r="A30" s="1102"/>
      <c r="B30" s="514">
        <v>2016</v>
      </c>
      <c r="C30" s="258">
        <v>27187</v>
      </c>
      <c r="D30" s="258">
        <v>478</v>
      </c>
      <c r="E30" s="259">
        <v>1.76</v>
      </c>
    </row>
    <row r="31" spans="1:5" ht="13.5" thickTop="1">
      <c r="A31" s="44"/>
      <c r="D31" s="26"/>
      <c r="E31" s="26"/>
    </row>
  </sheetData>
  <sheetProtection/>
  <mergeCells count="12">
    <mergeCell ref="A1:E1"/>
    <mergeCell ref="A2:E2"/>
    <mergeCell ref="A6:A10"/>
    <mergeCell ref="A3:A5"/>
    <mergeCell ref="B3:B5"/>
    <mergeCell ref="A26:A30"/>
    <mergeCell ref="A11:A15"/>
    <mergeCell ref="A16:A20"/>
    <mergeCell ref="C3:E3"/>
    <mergeCell ref="A21:A25"/>
    <mergeCell ref="C4:C5"/>
    <mergeCell ref="D4:E4"/>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sheetPr>
    <tabColor rgb="FF92D050"/>
  </sheetPr>
  <dimension ref="A1:E31"/>
  <sheetViews>
    <sheetView zoomScaleSheetLayoutView="100" zoomScalePageLayoutView="0" workbookViewId="0" topLeftCell="A1">
      <selection activeCell="A1" sqref="A1:E1"/>
    </sheetView>
  </sheetViews>
  <sheetFormatPr defaultColWidth="9.140625" defaultRowHeight="12.75"/>
  <cols>
    <col min="1" max="5" width="18.7109375" style="0" customWidth="1"/>
  </cols>
  <sheetData>
    <row r="1" spans="1:5" ht="15" customHeight="1">
      <c r="A1" s="1106" t="s">
        <v>393</v>
      </c>
      <c r="B1" s="1106"/>
      <c r="C1" s="1106"/>
      <c r="D1" s="1106"/>
      <c r="E1" s="1106"/>
    </row>
    <row r="2" spans="1:5" ht="12.75" customHeight="1" thickBot="1">
      <c r="A2" s="1008"/>
      <c r="B2" s="1008"/>
      <c r="C2" s="1008"/>
      <c r="D2" s="1008"/>
      <c r="E2" s="1008"/>
    </row>
    <row r="3" spans="1:5" ht="18" customHeight="1" thickTop="1">
      <c r="A3" s="975" t="s">
        <v>3</v>
      </c>
      <c r="B3" s="978" t="s">
        <v>4</v>
      </c>
      <c r="C3" s="981" t="s">
        <v>193</v>
      </c>
      <c r="D3" s="981"/>
      <c r="E3" s="982"/>
    </row>
    <row r="4" spans="1:5" ht="18" customHeight="1">
      <c r="A4" s="976"/>
      <c r="B4" s="979"/>
      <c r="C4" s="1103" t="s">
        <v>29</v>
      </c>
      <c r="D4" s="1103" t="s">
        <v>54</v>
      </c>
      <c r="E4" s="1105"/>
    </row>
    <row r="5" spans="1:5" ht="18" customHeight="1" thickBot="1">
      <c r="A5" s="977"/>
      <c r="B5" s="980"/>
      <c r="C5" s="1104"/>
      <c r="D5" s="132" t="s">
        <v>43</v>
      </c>
      <c r="E5" s="133" t="s">
        <v>44</v>
      </c>
    </row>
    <row r="6" spans="1:5" ht="15.75" customHeight="1" thickTop="1">
      <c r="A6" s="984" t="s">
        <v>22</v>
      </c>
      <c r="B6" s="227">
        <v>2012</v>
      </c>
      <c r="C6" s="68">
        <v>3507</v>
      </c>
      <c r="D6" s="23">
        <v>26</v>
      </c>
      <c r="E6" s="257">
        <v>0.7413743940690048</v>
      </c>
    </row>
    <row r="7" spans="1:5" ht="15.75" customHeight="1">
      <c r="A7" s="976"/>
      <c r="B7" s="227">
        <v>2013</v>
      </c>
      <c r="C7" s="23">
        <v>3607</v>
      </c>
      <c r="D7" s="23">
        <v>30</v>
      </c>
      <c r="E7" s="257">
        <v>0.8317161075686166</v>
      </c>
    </row>
    <row r="8" spans="1:5" ht="15.75" customHeight="1">
      <c r="A8" s="976"/>
      <c r="B8" s="227">
        <v>2014</v>
      </c>
      <c r="C8" s="23">
        <v>3368</v>
      </c>
      <c r="D8" s="23">
        <v>22</v>
      </c>
      <c r="E8" s="257">
        <v>0.6532066508313539</v>
      </c>
    </row>
    <row r="9" spans="1:5" ht="15.75" customHeight="1">
      <c r="A9" s="976"/>
      <c r="B9" s="227">
        <v>2015</v>
      </c>
      <c r="C9" s="23">
        <v>3004</v>
      </c>
      <c r="D9" s="23">
        <v>34</v>
      </c>
      <c r="E9" s="257">
        <v>1.1318242343541944</v>
      </c>
    </row>
    <row r="10" spans="1:5" ht="15.75" customHeight="1">
      <c r="A10" s="976"/>
      <c r="B10" s="227">
        <v>2016</v>
      </c>
      <c r="C10" s="23">
        <v>2640</v>
      </c>
      <c r="D10" s="23">
        <v>34</v>
      </c>
      <c r="E10" s="257">
        <v>1.29</v>
      </c>
    </row>
    <row r="11" spans="1:5" ht="15.75" customHeight="1">
      <c r="A11" s="976" t="s">
        <v>23</v>
      </c>
      <c r="B11" s="227">
        <v>2012</v>
      </c>
      <c r="C11" s="68">
        <v>5293</v>
      </c>
      <c r="D11" s="23">
        <v>57</v>
      </c>
      <c r="E11" s="257">
        <v>1.0768940109578689</v>
      </c>
    </row>
    <row r="12" spans="1:5" ht="15.75" customHeight="1">
      <c r="A12" s="976"/>
      <c r="B12" s="228">
        <v>2013</v>
      </c>
      <c r="C12" s="69">
        <v>5292</v>
      </c>
      <c r="D12" s="23">
        <v>60</v>
      </c>
      <c r="E12" s="257">
        <v>1.1337868480725624</v>
      </c>
    </row>
    <row r="13" spans="1:5" ht="15.75" customHeight="1">
      <c r="A13" s="976"/>
      <c r="B13" s="227">
        <v>2014</v>
      </c>
      <c r="C13" s="23">
        <v>4976</v>
      </c>
      <c r="D13" s="23">
        <v>35</v>
      </c>
      <c r="E13" s="257">
        <v>0.7033762057877814</v>
      </c>
    </row>
    <row r="14" spans="1:5" ht="15.75" customHeight="1">
      <c r="A14" s="976"/>
      <c r="B14" s="227">
        <v>2015</v>
      </c>
      <c r="C14" s="23">
        <v>4234</v>
      </c>
      <c r="D14" s="23">
        <v>27</v>
      </c>
      <c r="E14" s="257">
        <v>0.6376948512045347</v>
      </c>
    </row>
    <row r="15" spans="1:5" ht="15.75" customHeight="1">
      <c r="A15" s="976"/>
      <c r="B15" s="227">
        <v>2016</v>
      </c>
      <c r="C15" s="23">
        <v>3883</v>
      </c>
      <c r="D15" s="23">
        <v>35</v>
      </c>
      <c r="E15" s="257">
        <v>0.9</v>
      </c>
    </row>
    <row r="16" spans="1:5" ht="15.75" customHeight="1">
      <c r="A16" s="976" t="s">
        <v>12</v>
      </c>
      <c r="B16" s="227">
        <v>2012</v>
      </c>
      <c r="C16" s="68">
        <v>5144</v>
      </c>
      <c r="D16" s="23">
        <v>31</v>
      </c>
      <c r="E16" s="257">
        <v>0.6026438569206842</v>
      </c>
    </row>
    <row r="17" spans="1:5" ht="15.75" customHeight="1">
      <c r="A17" s="976"/>
      <c r="B17" s="228">
        <v>2013</v>
      </c>
      <c r="C17" s="68">
        <v>5039</v>
      </c>
      <c r="D17" s="81">
        <v>43</v>
      </c>
      <c r="E17" s="257">
        <v>0.8533439174439373</v>
      </c>
    </row>
    <row r="18" spans="1:5" ht="15.75" customHeight="1">
      <c r="A18" s="976"/>
      <c r="B18" s="228">
        <v>2014</v>
      </c>
      <c r="C18" s="23">
        <v>4948</v>
      </c>
      <c r="D18" s="68">
        <v>46</v>
      </c>
      <c r="E18" s="257">
        <v>0.9296685529506872</v>
      </c>
    </row>
    <row r="19" spans="1:5" ht="15.75" customHeight="1">
      <c r="A19" s="976"/>
      <c r="B19" s="228">
        <v>2015</v>
      </c>
      <c r="C19" s="23">
        <v>4541</v>
      </c>
      <c r="D19" s="68">
        <v>37</v>
      </c>
      <c r="E19" s="257">
        <v>0.8147985025324819</v>
      </c>
    </row>
    <row r="20" spans="1:5" ht="15.75" customHeight="1">
      <c r="A20" s="976"/>
      <c r="B20" s="228">
        <v>2016</v>
      </c>
      <c r="C20" s="23">
        <v>3998</v>
      </c>
      <c r="D20" s="68">
        <v>13</v>
      </c>
      <c r="E20" s="257">
        <v>0.33</v>
      </c>
    </row>
    <row r="21" spans="1:5" ht="15.75" customHeight="1">
      <c r="A21" s="976" t="s">
        <v>13</v>
      </c>
      <c r="B21" s="227">
        <v>2012</v>
      </c>
      <c r="C21" s="68">
        <v>6280</v>
      </c>
      <c r="D21" s="23">
        <v>99</v>
      </c>
      <c r="E21" s="257">
        <v>1.5764331210191083</v>
      </c>
    </row>
    <row r="22" spans="1:5" ht="15.75" customHeight="1">
      <c r="A22" s="976"/>
      <c r="B22" s="227">
        <v>2013</v>
      </c>
      <c r="C22" s="68">
        <v>6998</v>
      </c>
      <c r="D22" s="68">
        <v>104</v>
      </c>
      <c r="E22" s="257">
        <v>1.4861388968276652</v>
      </c>
    </row>
    <row r="23" spans="1:5" ht="15.75" customHeight="1">
      <c r="A23" s="976"/>
      <c r="B23" s="264">
        <v>2014</v>
      </c>
      <c r="C23" s="260">
        <v>6041</v>
      </c>
      <c r="D23" s="260">
        <v>93</v>
      </c>
      <c r="E23" s="265">
        <v>1.5394802185068697</v>
      </c>
    </row>
    <row r="24" spans="1:5" ht="15.75" customHeight="1">
      <c r="A24" s="976"/>
      <c r="B24" s="264">
        <v>2015</v>
      </c>
      <c r="C24" s="260">
        <v>5516</v>
      </c>
      <c r="D24" s="260">
        <v>76</v>
      </c>
      <c r="E24" s="265">
        <v>1.3778100072516315</v>
      </c>
    </row>
    <row r="25" spans="1:5" ht="15.75" customHeight="1" thickBot="1">
      <c r="A25" s="986"/>
      <c r="B25" s="264">
        <v>2016</v>
      </c>
      <c r="C25" s="260">
        <v>4828</v>
      </c>
      <c r="D25" s="260">
        <v>85</v>
      </c>
      <c r="E25" s="265">
        <v>1.76</v>
      </c>
    </row>
    <row r="26" spans="1:5" ht="15.75" customHeight="1" thickTop="1">
      <c r="A26" s="975" t="s">
        <v>14</v>
      </c>
      <c r="B26" s="516">
        <v>2012</v>
      </c>
      <c r="C26" s="761">
        <v>35077</v>
      </c>
      <c r="D26" s="761">
        <v>467</v>
      </c>
      <c r="E26" s="762">
        <v>1.33</v>
      </c>
    </row>
    <row r="27" spans="1:5" ht="15.75" customHeight="1">
      <c r="A27" s="1101"/>
      <c r="B27" s="513">
        <v>2013</v>
      </c>
      <c r="C27" s="57">
        <v>36079</v>
      </c>
      <c r="D27" s="57">
        <v>528</v>
      </c>
      <c r="E27" s="718">
        <v>1.46</v>
      </c>
    </row>
    <row r="28" spans="1:5" ht="15.75" customHeight="1">
      <c r="A28" s="976"/>
      <c r="B28" s="513">
        <v>2014</v>
      </c>
      <c r="C28" s="57">
        <v>33610</v>
      </c>
      <c r="D28" s="57">
        <v>447</v>
      </c>
      <c r="E28" s="718">
        <v>1.33</v>
      </c>
    </row>
    <row r="29" spans="1:5" ht="15.75" customHeight="1">
      <c r="A29" s="976"/>
      <c r="B29" s="513">
        <v>2015</v>
      </c>
      <c r="C29" s="57">
        <v>29691</v>
      </c>
      <c r="D29" s="57">
        <v>382</v>
      </c>
      <c r="E29" s="718">
        <v>1.2865851604863425</v>
      </c>
    </row>
    <row r="30" spans="1:5" ht="15.75" customHeight="1" thickBot="1">
      <c r="A30" s="1102"/>
      <c r="B30" s="514">
        <v>2016</v>
      </c>
      <c r="C30" s="258">
        <v>27187</v>
      </c>
      <c r="D30" s="258">
        <v>478</v>
      </c>
      <c r="E30" s="259">
        <v>1.76</v>
      </c>
    </row>
    <row r="31" spans="1:5" ht="13.5" thickTop="1">
      <c r="A31" s="43"/>
      <c r="D31" s="2"/>
      <c r="E31" s="2"/>
    </row>
  </sheetData>
  <sheetProtection/>
  <mergeCells count="12">
    <mergeCell ref="C3:E3"/>
    <mergeCell ref="C4:C5"/>
    <mergeCell ref="D4:E4"/>
    <mergeCell ref="A21:A25"/>
    <mergeCell ref="A11:A15"/>
    <mergeCell ref="A16:A20"/>
    <mergeCell ref="A26:A30"/>
    <mergeCell ref="A1:E1"/>
    <mergeCell ref="A2:E2"/>
    <mergeCell ref="A6:A10"/>
    <mergeCell ref="A3:A5"/>
    <mergeCell ref="B3:B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sheetPr>
    <tabColor rgb="FF92D050"/>
  </sheetPr>
  <dimension ref="A1:S20"/>
  <sheetViews>
    <sheetView zoomScaleSheetLayoutView="100" zoomScalePageLayoutView="0" workbookViewId="0" topLeftCell="A1">
      <selection activeCell="A1" sqref="A1:K1"/>
    </sheetView>
  </sheetViews>
  <sheetFormatPr defaultColWidth="9.140625" defaultRowHeight="12.75"/>
  <cols>
    <col min="1" max="1" width="12.7109375" style="22" customWidth="1"/>
    <col min="2" max="3" width="10.7109375" style="22" customWidth="1"/>
    <col min="4" max="4" width="10.57421875" style="22" bestFit="1" customWidth="1"/>
    <col min="5" max="5" width="10.57421875" style="22" customWidth="1"/>
    <col min="6" max="6" width="10.57421875" style="22" bestFit="1" customWidth="1"/>
    <col min="7" max="7" width="10.57421875" style="22" customWidth="1"/>
    <col min="8" max="8" width="10.57421875" style="22" bestFit="1" customWidth="1"/>
    <col min="9" max="9" width="10.57421875" style="22" customWidth="1"/>
    <col min="10" max="10" width="10.57421875" style="22" bestFit="1" customWidth="1"/>
    <col min="11" max="11" width="10.57421875" style="22" customWidth="1"/>
    <col min="12" max="16384" width="9.140625" style="22" customWidth="1"/>
  </cols>
  <sheetData>
    <row r="1" spans="1:11" ht="16.5" customHeight="1">
      <c r="A1" s="1006" t="s">
        <v>144</v>
      </c>
      <c r="B1" s="1006"/>
      <c r="C1" s="1006"/>
      <c r="D1" s="1006"/>
      <c r="E1" s="1006"/>
      <c r="F1" s="1006"/>
      <c r="G1" s="1006"/>
      <c r="H1" s="1006"/>
      <c r="I1" s="1006"/>
      <c r="J1" s="1006"/>
      <c r="K1" s="1006"/>
    </row>
    <row r="2" spans="1:11" ht="16.5" customHeight="1">
      <c r="A2" s="1006" t="s">
        <v>397</v>
      </c>
      <c r="B2" s="1006"/>
      <c r="C2" s="1006"/>
      <c r="D2" s="1006"/>
      <c r="E2" s="1006"/>
      <c r="F2" s="1006"/>
      <c r="G2" s="1006"/>
      <c r="H2" s="1006"/>
      <c r="I2" s="1006"/>
      <c r="J2" s="1006"/>
      <c r="K2" s="1006"/>
    </row>
    <row r="3" spans="1:15" ht="19.5" customHeight="1" thickBot="1">
      <c r="A3" s="1116"/>
      <c r="B3" s="1116"/>
      <c r="C3" s="1116"/>
      <c r="D3" s="1116"/>
      <c r="E3" s="1116"/>
      <c r="F3" s="1116"/>
      <c r="G3" s="1116"/>
      <c r="H3" s="1116"/>
      <c r="I3" s="1116"/>
      <c r="J3" s="1116"/>
      <c r="K3" s="1116"/>
      <c r="N3" s="697"/>
      <c r="O3" s="697"/>
    </row>
    <row r="4" spans="1:16" ht="18" customHeight="1" thickTop="1">
      <c r="A4" s="1110" t="s">
        <v>3</v>
      </c>
      <c r="B4" s="1113" t="s">
        <v>145</v>
      </c>
      <c r="C4" s="1117" t="s">
        <v>147</v>
      </c>
      <c r="D4" s="1117" t="s">
        <v>146</v>
      </c>
      <c r="E4" s="1117"/>
      <c r="F4" s="1117"/>
      <c r="G4" s="1117"/>
      <c r="H4" s="1117"/>
      <c r="I4" s="1117"/>
      <c r="J4" s="1117"/>
      <c r="K4" s="1118"/>
      <c r="N4" s="755"/>
      <c r="O4" s="755"/>
      <c r="P4" s="697"/>
    </row>
    <row r="5" spans="1:16" ht="18" customHeight="1">
      <c r="A5" s="1111"/>
      <c r="B5" s="1114"/>
      <c r="C5" s="1119"/>
      <c r="D5" s="1108" t="s">
        <v>148</v>
      </c>
      <c r="E5" s="1108"/>
      <c r="F5" s="1108" t="s">
        <v>150</v>
      </c>
      <c r="G5" s="1108"/>
      <c r="H5" s="1108" t="s">
        <v>149</v>
      </c>
      <c r="I5" s="1108"/>
      <c r="J5" s="1108" t="s">
        <v>151</v>
      </c>
      <c r="K5" s="1109"/>
      <c r="N5" s="755"/>
      <c r="O5" s="755"/>
      <c r="P5" s="697"/>
    </row>
    <row r="6" spans="1:16" ht="18" customHeight="1" thickBot="1">
      <c r="A6" s="1112"/>
      <c r="B6" s="1115"/>
      <c r="C6" s="1120"/>
      <c r="D6" s="266" t="s">
        <v>212</v>
      </c>
      <c r="E6" s="266" t="s">
        <v>213</v>
      </c>
      <c r="F6" s="267" t="s">
        <v>212</v>
      </c>
      <c r="G6" s="266" t="s">
        <v>213</v>
      </c>
      <c r="H6" s="267" t="s">
        <v>212</v>
      </c>
      <c r="I6" s="266" t="s">
        <v>213</v>
      </c>
      <c r="J6" s="267" t="s">
        <v>212</v>
      </c>
      <c r="K6" s="268" t="s">
        <v>213</v>
      </c>
      <c r="N6" s="753"/>
      <c r="O6" s="754"/>
      <c r="P6" s="697"/>
    </row>
    <row r="7" spans="1:16" ht="19.5" customHeight="1" thickTop="1">
      <c r="A7" s="269" t="s">
        <v>18</v>
      </c>
      <c r="B7" s="610">
        <v>39</v>
      </c>
      <c r="C7" s="611">
        <v>0</v>
      </c>
      <c r="D7" s="611">
        <v>26</v>
      </c>
      <c r="E7" s="611">
        <v>23</v>
      </c>
      <c r="F7" s="611">
        <v>15</v>
      </c>
      <c r="G7" s="611">
        <v>3</v>
      </c>
      <c r="H7" s="611">
        <v>42</v>
      </c>
      <c r="I7" s="611">
        <v>26</v>
      </c>
      <c r="J7" s="611">
        <v>2</v>
      </c>
      <c r="K7" s="612">
        <v>0</v>
      </c>
      <c r="N7" s="753"/>
      <c r="O7" s="754"/>
      <c r="P7" s="697"/>
    </row>
    <row r="8" spans="1:16" ht="19.5" customHeight="1">
      <c r="A8" s="270" t="s">
        <v>19</v>
      </c>
      <c r="B8" s="613">
        <v>17</v>
      </c>
      <c r="C8" s="104">
        <v>1</v>
      </c>
      <c r="D8" s="104">
        <v>21</v>
      </c>
      <c r="E8" s="104">
        <v>27</v>
      </c>
      <c r="F8" s="104">
        <v>4</v>
      </c>
      <c r="G8" s="104">
        <v>3</v>
      </c>
      <c r="H8" s="104">
        <v>29</v>
      </c>
      <c r="I8" s="104">
        <v>18</v>
      </c>
      <c r="J8" s="104">
        <v>0</v>
      </c>
      <c r="K8" s="273">
        <v>1</v>
      </c>
      <c r="N8" s="753"/>
      <c r="O8" s="754"/>
      <c r="P8" s="697"/>
    </row>
    <row r="9" spans="1:16" ht="19.5" customHeight="1">
      <c r="A9" s="270" t="s">
        <v>20</v>
      </c>
      <c r="B9" s="613">
        <v>26</v>
      </c>
      <c r="C9" s="104">
        <v>1</v>
      </c>
      <c r="D9" s="104">
        <v>56</v>
      </c>
      <c r="E9" s="104">
        <v>26</v>
      </c>
      <c r="F9" s="104">
        <v>12</v>
      </c>
      <c r="G9" s="104">
        <v>6</v>
      </c>
      <c r="H9" s="104">
        <v>15</v>
      </c>
      <c r="I9" s="104">
        <v>12</v>
      </c>
      <c r="J9" s="104">
        <v>1</v>
      </c>
      <c r="K9" s="273">
        <v>3</v>
      </c>
      <c r="N9" s="753"/>
      <c r="O9" s="754"/>
      <c r="P9" s="697"/>
    </row>
    <row r="10" spans="1:16" ht="19.5" customHeight="1">
      <c r="A10" s="270" t="s">
        <v>21</v>
      </c>
      <c r="B10" s="613">
        <v>33</v>
      </c>
      <c r="C10" s="104">
        <v>1</v>
      </c>
      <c r="D10" s="104">
        <v>53</v>
      </c>
      <c r="E10" s="104">
        <v>24</v>
      </c>
      <c r="F10" s="104">
        <v>9</v>
      </c>
      <c r="G10" s="104">
        <v>7</v>
      </c>
      <c r="H10" s="104">
        <v>18</v>
      </c>
      <c r="I10" s="104">
        <v>23</v>
      </c>
      <c r="J10" s="104">
        <v>0</v>
      </c>
      <c r="K10" s="273">
        <v>0</v>
      </c>
      <c r="N10" s="753"/>
      <c r="O10" s="754"/>
      <c r="P10" s="697"/>
    </row>
    <row r="11" spans="1:16" ht="19.5" customHeight="1">
      <c r="A11" s="270" t="s">
        <v>22</v>
      </c>
      <c r="B11" s="613">
        <v>7</v>
      </c>
      <c r="C11" s="104">
        <v>1</v>
      </c>
      <c r="D11" s="104">
        <v>39</v>
      </c>
      <c r="E11" s="104">
        <v>47</v>
      </c>
      <c r="F11" s="104">
        <v>2</v>
      </c>
      <c r="G11" s="104">
        <v>1</v>
      </c>
      <c r="H11" s="104">
        <v>6</v>
      </c>
      <c r="I11" s="104">
        <v>7</v>
      </c>
      <c r="J11" s="104">
        <v>2</v>
      </c>
      <c r="K11" s="273">
        <v>2</v>
      </c>
      <c r="N11" s="753"/>
      <c r="O11" s="754"/>
      <c r="P11" s="697"/>
    </row>
    <row r="12" spans="1:16" ht="19.5" customHeight="1">
      <c r="A12" s="270" t="s">
        <v>23</v>
      </c>
      <c r="B12" s="613">
        <v>24</v>
      </c>
      <c r="C12" s="104">
        <v>1</v>
      </c>
      <c r="D12" s="104">
        <v>53</v>
      </c>
      <c r="E12" s="104">
        <v>33</v>
      </c>
      <c r="F12" s="104">
        <v>14</v>
      </c>
      <c r="G12" s="104">
        <v>10</v>
      </c>
      <c r="H12" s="104">
        <v>30</v>
      </c>
      <c r="I12" s="104">
        <v>30</v>
      </c>
      <c r="J12" s="104">
        <v>1</v>
      </c>
      <c r="K12" s="273">
        <v>1</v>
      </c>
      <c r="N12" s="753"/>
      <c r="O12" s="754"/>
      <c r="P12" s="697"/>
    </row>
    <row r="13" spans="1:16" ht="19.5" customHeight="1">
      <c r="A13" s="270" t="s">
        <v>12</v>
      </c>
      <c r="B13" s="613">
        <v>8</v>
      </c>
      <c r="C13" s="104">
        <v>1</v>
      </c>
      <c r="D13" s="104">
        <v>46</v>
      </c>
      <c r="E13" s="104">
        <v>31</v>
      </c>
      <c r="F13" s="104">
        <v>9</v>
      </c>
      <c r="G13" s="104">
        <v>5</v>
      </c>
      <c r="H13" s="104">
        <v>5</v>
      </c>
      <c r="I13" s="104">
        <v>8</v>
      </c>
      <c r="J13" s="104">
        <v>4</v>
      </c>
      <c r="K13" s="273">
        <v>6</v>
      </c>
      <c r="N13" s="753"/>
      <c r="O13" s="754"/>
      <c r="P13" s="697"/>
    </row>
    <row r="14" spans="1:16" ht="19.5" customHeight="1">
      <c r="A14" s="270" t="s">
        <v>13</v>
      </c>
      <c r="B14" s="613">
        <v>19</v>
      </c>
      <c r="C14" s="104">
        <v>7</v>
      </c>
      <c r="D14" s="104">
        <v>63</v>
      </c>
      <c r="E14" s="104">
        <v>50</v>
      </c>
      <c r="F14" s="104">
        <v>13</v>
      </c>
      <c r="G14" s="104">
        <v>5</v>
      </c>
      <c r="H14" s="104">
        <v>18</v>
      </c>
      <c r="I14" s="104">
        <v>14</v>
      </c>
      <c r="J14" s="104">
        <v>3</v>
      </c>
      <c r="K14" s="273">
        <v>6</v>
      </c>
      <c r="N14" s="753"/>
      <c r="O14" s="754"/>
      <c r="P14" s="697"/>
    </row>
    <row r="15" spans="1:16" ht="19.5" customHeight="1" thickBot="1">
      <c r="A15" s="271" t="s">
        <v>182</v>
      </c>
      <c r="B15" s="614">
        <v>12</v>
      </c>
      <c r="C15" s="615">
        <v>0</v>
      </c>
      <c r="D15" s="615">
        <v>0</v>
      </c>
      <c r="E15" s="615">
        <v>0</v>
      </c>
      <c r="F15" s="615">
        <v>0</v>
      </c>
      <c r="G15" s="615">
        <v>0</v>
      </c>
      <c r="H15" s="615">
        <v>1</v>
      </c>
      <c r="I15" s="615">
        <v>0</v>
      </c>
      <c r="J15" s="615">
        <v>0</v>
      </c>
      <c r="K15" s="616">
        <v>0</v>
      </c>
      <c r="N15" s="753"/>
      <c r="O15" s="754"/>
      <c r="P15" s="697"/>
    </row>
    <row r="16" spans="1:16" ht="30" customHeight="1" thickBot="1" thickTop="1">
      <c r="A16" s="272" t="s">
        <v>14</v>
      </c>
      <c r="B16" s="157">
        <f>SUM(B7:B15)</f>
        <v>185</v>
      </c>
      <c r="C16" s="277">
        <f>SUM(C7:C15)</f>
        <v>13</v>
      </c>
      <c r="D16" s="150">
        <f>SUM(D7:D15)</f>
        <v>357</v>
      </c>
      <c r="E16" s="150">
        <f aca="true" t="shared" si="0" ref="E16:K16">SUM(E7:E15)</f>
        <v>261</v>
      </c>
      <c r="F16" s="150">
        <f t="shared" si="0"/>
        <v>78</v>
      </c>
      <c r="G16" s="150">
        <f t="shared" si="0"/>
        <v>40</v>
      </c>
      <c r="H16" s="150">
        <f t="shared" si="0"/>
        <v>164</v>
      </c>
      <c r="I16" s="150">
        <f t="shared" si="0"/>
        <v>138</v>
      </c>
      <c r="J16" s="150">
        <f t="shared" si="0"/>
        <v>13</v>
      </c>
      <c r="K16" s="274">
        <f t="shared" si="0"/>
        <v>19</v>
      </c>
      <c r="L16" s="107"/>
      <c r="N16" s="697"/>
      <c r="O16" s="697"/>
      <c r="P16" s="697"/>
    </row>
    <row r="17" spans="2:11" ht="13.5" thickTop="1">
      <c r="B17" s="106"/>
      <c r="J17" s="107"/>
      <c r="K17" s="107"/>
    </row>
    <row r="20" ht="12.75">
      <c r="S20" s="22" t="s">
        <v>279</v>
      </c>
    </row>
  </sheetData>
  <sheetProtection/>
  <mergeCells count="11">
    <mergeCell ref="A1:K1"/>
    <mergeCell ref="A2:K2"/>
    <mergeCell ref="A3:K3"/>
    <mergeCell ref="D4:K4"/>
    <mergeCell ref="C4:C6"/>
    <mergeCell ref="J5:K5"/>
    <mergeCell ref="A4:A6"/>
    <mergeCell ref="D5:E5"/>
    <mergeCell ref="F5:G5"/>
    <mergeCell ref="H5:I5"/>
    <mergeCell ref="B4:B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sheetPr>
    <tabColor rgb="FF92D050"/>
  </sheetPr>
  <dimension ref="A1:P40"/>
  <sheetViews>
    <sheetView showGridLines="0" showRowColHeaders="0" zoomScaleSheetLayoutView="100" workbookViewId="0" topLeftCell="A1">
      <selection activeCell="A1" sqref="A1:J1"/>
    </sheetView>
  </sheetViews>
  <sheetFormatPr defaultColWidth="9.140625" defaultRowHeight="12.75"/>
  <cols>
    <col min="1" max="1" width="12.7109375" style="418" customWidth="1"/>
    <col min="2" max="2" width="13.8515625" style="418" customWidth="1"/>
    <col min="3" max="10" width="10.7109375" style="418" customWidth="1"/>
    <col min="11" max="16384" width="9.140625" style="418" customWidth="1"/>
  </cols>
  <sheetData>
    <row r="1" spans="1:10" ht="21.75" customHeight="1">
      <c r="A1" s="1125" t="s">
        <v>36</v>
      </c>
      <c r="B1" s="1125"/>
      <c r="C1" s="1125"/>
      <c r="D1" s="1125"/>
      <c r="E1" s="1125"/>
      <c r="F1" s="1125"/>
      <c r="G1" s="1125"/>
      <c r="H1" s="1125"/>
      <c r="I1" s="1125"/>
      <c r="J1" s="1125"/>
    </row>
    <row r="2" spans="1:10" ht="16.5" customHeight="1">
      <c r="A2" s="1126" t="s">
        <v>27</v>
      </c>
      <c r="B2" s="1126"/>
      <c r="C2" s="1126"/>
      <c r="D2" s="1126"/>
      <c r="E2" s="1126"/>
      <c r="F2" s="1126"/>
      <c r="G2" s="1126"/>
      <c r="H2" s="1126"/>
      <c r="I2" s="1126"/>
      <c r="J2" s="1126"/>
    </row>
    <row r="3" spans="1:10" ht="16.5" customHeight="1">
      <c r="A3" s="1126" t="s">
        <v>398</v>
      </c>
      <c r="B3" s="1126"/>
      <c r="C3" s="1126"/>
      <c r="D3" s="1126"/>
      <c r="E3" s="1126"/>
      <c r="F3" s="1126"/>
      <c r="G3" s="1126"/>
      <c r="H3" s="1126"/>
      <c r="I3" s="1126"/>
      <c r="J3" s="1126"/>
    </row>
    <row r="4" spans="1:10" ht="19.5" customHeight="1" thickBot="1">
      <c r="A4" s="1127"/>
      <c r="B4" s="1127"/>
      <c r="C4" s="1127"/>
      <c r="D4" s="1127"/>
      <c r="E4" s="1127"/>
      <c r="F4" s="1127"/>
      <c r="G4" s="1127"/>
      <c r="H4" s="1127"/>
      <c r="I4" s="1127"/>
      <c r="J4" s="1127"/>
    </row>
    <row r="5" spans="1:10" ht="16.5" customHeight="1" thickTop="1">
      <c r="A5" s="1128" t="s">
        <v>3</v>
      </c>
      <c r="B5" s="1131" t="s">
        <v>28</v>
      </c>
      <c r="C5" s="1134" t="s">
        <v>122</v>
      </c>
      <c r="D5" s="1134"/>
      <c r="E5" s="1134"/>
      <c r="F5" s="1134"/>
      <c r="G5" s="1134"/>
      <c r="H5" s="1134"/>
      <c r="I5" s="1134"/>
      <c r="J5" s="1135"/>
    </row>
    <row r="6" spans="1:10" ht="16.5" customHeight="1">
      <c r="A6" s="1129"/>
      <c r="B6" s="1132"/>
      <c r="C6" s="1136" t="s">
        <v>201</v>
      </c>
      <c r="D6" s="1136"/>
      <c r="E6" s="1136"/>
      <c r="F6" s="1122"/>
      <c r="G6" s="1136" t="s">
        <v>202</v>
      </c>
      <c r="H6" s="1122"/>
      <c r="I6" s="1136"/>
      <c r="J6" s="1124"/>
    </row>
    <row r="7" spans="1:10" ht="16.5" customHeight="1">
      <c r="A7" s="1129"/>
      <c r="B7" s="1132"/>
      <c r="C7" s="1137" t="s">
        <v>29</v>
      </c>
      <c r="D7" s="1121" t="s">
        <v>204</v>
      </c>
      <c r="E7" s="1121"/>
      <c r="F7" s="1122"/>
      <c r="G7" s="1121" t="s">
        <v>29</v>
      </c>
      <c r="H7" s="1122" t="s">
        <v>204</v>
      </c>
      <c r="I7" s="1121"/>
      <c r="J7" s="1124"/>
    </row>
    <row r="8" spans="1:10" ht="29.25" customHeight="1" thickBot="1">
      <c r="A8" s="1130"/>
      <c r="B8" s="1133"/>
      <c r="C8" s="1138"/>
      <c r="D8" s="419" t="s">
        <v>203</v>
      </c>
      <c r="E8" s="419" t="s">
        <v>30</v>
      </c>
      <c r="F8" s="420" t="s">
        <v>205</v>
      </c>
      <c r="G8" s="1123"/>
      <c r="H8" s="420" t="s">
        <v>203</v>
      </c>
      <c r="I8" s="419" t="s">
        <v>30</v>
      </c>
      <c r="J8" s="421" t="s">
        <v>205</v>
      </c>
    </row>
    <row r="9" spans="1:11" ht="19.5" customHeight="1" thickTop="1">
      <c r="A9" s="422" t="s">
        <v>18</v>
      </c>
      <c r="B9" s="423">
        <v>459</v>
      </c>
      <c r="C9" s="424">
        <f>SUM(D9:F9)</f>
        <v>79</v>
      </c>
      <c r="D9" s="424">
        <v>31</v>
      </c>
      <c r="E9" s="424">
        <v>35</v>
      </c>
      <c r="F9" s="425">
        <v>13</v>
      </c>
      <c r="G9" s="424">
        <f>SUM(H9:J9)</f>
        <v>309</v>
      </c>
      <c r="H9" s="425">
        <v>126</v>
      </c>
      <c r="I9" s="424">
        <v>102</v>
      </c>
      <c r="J9" s="426">
        <v>81</v>
      </c>
      <c r="K9" s="427"/>
    </row>
    <row r="10" spans="1:11" ht="19.5" customHeight="1">
      <c r="A10" s="428" t="s">
        <v>19</v>
      </c>
      <c r="B10" s="429">
        <v>204</v>
      </c>
      <c r="C10" s="430">
        <f aca="true" t="shared" si="0" ref="C10:C16">SUM(D10:F10)</f>
        <v>66</v>
      </c>
      <c r="D10" s="430">
        <v>33</v>
      </c>
      <c r="E10" s="430">
        <v>14</v>
      </c>
      <c r="F10" s="431">
        <v>19</v>
      </c>
      <c r="G10" s="430">
        <f aca="true" t="shared" si="1" ref="G10:G16">SUM(H10:J10)</f>
        <v>107</v>
      </c>
      <c r="H10" s="431">
        <v>63</v>
      </c>
      <c r="I10" s="430">
        <v>25</v>
      </c>
      <c r="J10" s="432">
        <v>19</v>
      </c>
      <c r="K10" s="427"/>
    </row>
    <row r="11" spans="1:11" ht="19.5" customHeight="1">
      <c r="A11" s="428" t="s">
        <v>20</v>
      </c>
      <c r="B11" s="429">
        <v>147</v>
      </c>
      <c r="C11" s="430">
        <f t="shared" si="0"/>
        <v>56</v>
      </c>
      <c r="D11" s="430">
        <v>29</v>
      </c>
      <c r="E11" s="430">
        <v>4</v>
      </c>
      <c r="F11" s="431">
        <v>23</v>
      </c>
      <c r="G11" s="430">
        <f t="shared" si="1"/>
        <v>68</v>
      </c>
      <c r="H11" s="431">
        <v>42</v>
      </c>
      <c r="I11" s="430">
        <v>3</v>
      </c>
      <c r="J11" s="432">
        <v>23</v>
      </c>
      <c r="K11" s="427"/>
    </row>
    <row r="12" spans="1:11" ht="19.5" customHeight="1">
      <c r="A12" s="428" t="s">
        <v>21</v>
      </c>
      <c r="B12" s="429">
        <v>264</v>
      </c>
      <c r="C12" s="430">
        <f t="shared" si="0"/>
        <v>102</v>
      </c>
      <c r="D12" s="430">
        <v>35</v>
      </c>
      <c r="E12" s="430">
        <v>5</v>
      </c>
      <c r="F12" s="431">
        <v>62</v>
      </c>
      <c r="G12" s="430">
        <f t="shared" si="1"/>
        <v>129</v>
      </c>
      <c r="H12" s="431">
        <v>27</v>
      </c>
      <c r="I12" s="430">
        <v>12</v>
      </c>
      <c r="J12" s="432">
        <v>90</v>
      </c>
      <c r="K12" s="427"/>
    </row>
    <row r="13" spans="1:11" ht="19.5" customHeight="1">
      <c r="A13" s="428" t="s">
        <v>22</v>
      </c>
      <c r="B13" s="429">
        <v>38</v>
      </c>
      <c r="C13" s="430">
        <f t="shared" si="0"/>
        <v>18</v>
      </c>
      <c r="D13" s="430">
        <v>1</v>
      </c>
      <c r="E13" s="430">
        <v>5</v>
      </c>
      <c r="F13" s="431">
        <v>12</v>
      </c>
      <c r="G13" s="430">
        <f t="shared" si="1"/>
        <v>11</v>
      </c>
      <c r="H13" s="431">
        <v>3</v>
      </c>
      <c r="I13" s="430">
        <v>1</v>
      </c>
      <c r="J13" s="432">
        <v>7</v>
      </c>
      <c r="K13" s="427"/>
    </row>
    <row r="14" spans="1:11" ht="19.5" customHeight="1">
      <c r="A14" s="428" t="s">
        <v>23</v>
      </c>
      <c r="B14" s="429">
        <v>229</v>
      </c>
      <c r="C14" s="430">
        <f t="shared" si="0"/>
        <v>100</v>
      </c>
      <c r="D14" s="430">
        <v>32</v>
      </c>
      <c r="E14" s="430">
        <v>26</v>
      </c>
      <c r="F14" s="431">
        <v>42</v>
      </c>
      <c r="G14" s="430">
        <f t="shared" si="1"/>
        <v>77</v>
      </c>
      <c r="H14" s="431">
        <v>39</v>
      </c>
      <c r="I14" s="430">
        <v>12</v>
      </c>
      <c r="J14" s="432">
        <v>26</v>
      </c>
      <c r="K14" s="427"/>
    </row>
    <row r="15" spans="1:11" ht="19.5" customHeight="1">
      <c r="A15" s="428" t="s">
        <v>12</v>
      </c>
      <c r="B15" s="429">
        <v>142</v>
      </c>
      <c r="C15" s="430">
        <f t="shared" si="0"/>
        <v>86</v>
      </c>
      <c r="D15" s="430">
        <v>39</v>
      </c>
      <c r="E15" s="430">
        <v>8</v>
      </c>
      <c r="F15" s="433">
        <v>39</v>
      </c>
      <c r="G15" s="430">
        <f t="shared" si="1"/>
        <v>27</v>
      </c>
      <c r="H15" s="433">
        <v>17</v>
      </c>
      <c r="I15" s="430">
        <v>3</v>
      </c>
      <c r="J15" s="434">
        <v>7</v>
      </c>
      <c r="K15" s="427"/>
    </row>
    <row r="16" spans="1:11" ht="19.5" customHeight="1" thickBot="1">
      <c r="A16" s="428" t="s">
        <v>13</v>
      </c>
      <c r="B16" s="429">
        <v>171</v>
      </c>
      <c r="C16" s="430">
        <f t="shared" si="0"/>
        <v>97</v>
      </c>
      <c r="D16" s="430">
        <v>34</v>
      </c>
      <c r="E16" s="430">
        <v>5</v>
      </c>
      <c r="F16" s="430">
        <v>58</v>
      </c>
      <c r="G16" s="430">
        <f t="shared" si="1"/>
        <v>47</v>
      </c>
      <c r="H16" s="430">
        <v>10</v>
      </c>
      <c r="I16" s="430">
        <v>4</v>
      </c>
      <c r="J16" s="435">
        <v>33</v>
      </c>
      <c r="K16" s="427"/>
    </row>
    <row r="17" spans="1:11" ht="30" customHeight="1" thickBot="1" thickTop="1">
      <c r="A17" s="437" t="s">
        <v>14</v>
      </c>
      <c r="B17" s="438">
        <f aca="true" t="shared" si="2" ref="B17:J17">SUM(B9:B16)</f>
        <v>1654</v>
      </c>
      <c r="C17" s="439">
        <f t="shared" si="2"/>
        <v>604</v>
      </c>
      <c r="D17" s="439">
        <f t="shared" si="2"/>
        <v>234</v>
      </c>
      <c r="E17" s="439">
        <f t="shared" si="2"/>
        <v>102</v>
      </c>
      <c r="F17" s="439">
        <f t="shared" si="2"/>
        <v>268</v>
      </c>
      <c r="G17" s="439">
        <f t="shared" si="2"/>
        <v>775</v>
      </c>
      <c r="H17" s="439">
        <f t="shared" si="2"/>
        <v>327</v>
      </c>
      <c r="I17" s="439">
        <f t="shared" si="2"/>
        <v>162</v>
      </c>
      <c r="J17" s="522">
        <f t="shared" si="2"/>
        <v>286</v>
      </c>
      <c r="K17" s="427"/>
    </row>
    <row r="18" spans="1:10" ht="16.5" customHeight="1" thickTop="1">
      <c r="A18" s="440"/>
      <c r="B18" s="441"/>
      <c r="C18" s="441"/>
      <c r="D18" s="440"/>
      <c r="E18" s="440"/>
      <c r="F18" s="440"/>
      <c r="G18" s="440"/>
      <c r="H18" s="440"/>
      <c r="I18" s="440"/>
      <c r="J18" s="440"/>
    </row>
    <row r="19" spans="1:10" ht="16.5" customHeight="1">
      <c r="A19" s="442" t="s">
        <v>31</v>
      </c>
      <c r="B19" s="442" t="s">
        <v>32</v>
      </c>
      <c r="C19" s="442"/>
      <c r="D19" s="440"/>
      <c r="E19" s="441"/>
      <c r="F19" s="440"/>
      <c r="G19" s="441"/>
      <c r="H19" s="440"/>
      <c r="I19" s="440"/>
      <c r="J19" s="440"/>
    </row>
    <row r="20" spans="1:3" ht="12.75">
      <c r="A20" s="442" t="s">
        <v>206</v>
      </c>
      <c r="B20" s="442" t="s">
        <v>207</v>
      </c>
      <c r="C20" s="442"/>
    </row>
    <row r="21" spans="4:7" ht="12.75">
      <c r="D21" s="427"/>
      <c r="E21" s="427"/>
      <c r="G21" s="427"/>
    </row>
    <row r="22" spans="3:7" ht="12.75">
      <c r="C22" s="427"/>
      <c r="G22" s="427"/>
    </row>
    <row r="23" ht="12.75">
      <c r="I23" s="418" t="s">
        <v>33</v>
      </c>
    </row>
    <row r="25" ht="12.75">
      <c r="A25" s="443"/>
    </row>
    <row r="28" ht="12.75">
      <c r="A28" s="444"/>
    </row>
    <row r="29" ht="12.75">
      <c r="A29" s="445"/>
    </row>
    <row r="30" ht="12.75">
      <c r="A30" s="445"/>
    </row>
    <row r="31" ht="12.75">
      <c r="A31" s="445"/>
    </row>
    <row r="36" ht="12.75">
      <c r="G36" s="418" t="s">
        <v>33</v>
      </c>
    </row>
    <row r="40" ht="12.75">
      <c r="P40" s="418" t="s">
        <v>33</v>
      </c>
    </row>
  </sheetData>
  <sheetProtection/>
  <mergeCells count="13">
    <mergeCell ref="C6:F6"/>
    <mergeCell ref="G6:J6"/>
    <mergeCell ref="C7:C8"/>
    <mergeCell ref="D7:F7"/>
    <mergeCell ref="G7:G8"/>
    <mergeCell ref="H7:J7"/>
    <mergeCell ref="A1:J1"/>
    <mergeCell ref="A2:J2"/>
    <mergeCell ref="A3:J3"/>
    <mergeCell ref="A4:J4"/>
    <mergeCell ref="A5:A8"/>
    <mergeCell ref="B5:B8"/>
    <mergeCell ref="C5:J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sheetPr>
    <tabColor rgb="FF92D050"/>
  </sheetPr>
  <dimension ref="A1:J31"/>
  <sheetViews>
    <sheetView zoomScaleSheetLayoutView="100" workbookViewId="0" topLeftCell="A1">
      <selection activeCell="A1" sqref="A1:F1"/>
    </sheetView>
  </sheetViews>
  <sheetFormatPr defaultColWidth="9.140625" defaultRowHeight="12.75"/>
  <cols>
    <col min="1" max="1" width="12.7109375" style="418" customWidth="1"/>
    <col min="2" max="2" width="15.7109375" style="418" customWidth="1"/>
    <col min="3" max="6" width="18.7109375" style="418" customWidth="1"/>
    <col min="7" max="8" width="9.140625" style="418" customWidth="1"/>
    <col min="9" max="10" width="10.8515625" style="418" bestFit="1" customWidth="1"/>
    <col min="11" max="16384" width="9.140625" style="418" customWidth="1"/>
  </cols>
  <sheetData>
    <row r="1" spans="1:6" ht="16.5" customHeight="1">
      <c r="A1" s="1139" t="s">
        <v>34</v>
      </c>
      <c r="B1" s="1139"/>
      <c r="C1" s="1139"/>
      <c r="D1" s="1139"/>
      <c r="E1" s="1139"/>
      <c r="F1" s="1139"/>
    </row>
    <row r="2" spans="1:6" ht="16.5" customHeight="1">
      <c r="A2" s="1139" t="s">
        <v>35</v>
      </c>
      <c r="B2" s="1139"/>
      <c r="C2" s="1139"/>
      <c r="D2" s="1139"/>
      <c r="E2" s="1139"/>
      <c r="F2" s="1139"/>
    </row>
    <row r="3" spans="1:6" ht="16.5" customHeight="1">
      <c r="A3" s="1139" t="s">
        <v>399</v>
      </c>
      <c r="B3" s="1139"/>
      <c r="C3" s="1139"/>
      <c r="D3" s="1139"/>
      <c r="E3" s="1139"/>
      <c r="F3" s="1139"/>
    </row>
    <row r="4" spans="1:6" ht="19.5" customHeight="1" thickBot="1">
      <c r="A4" s="1140"/>
      <c r="B4" s="1140"/>
      <c r="C4" s="1140"/>
      <c r="D4" s="1140"/>
      <c r="E4" s="1140"/>
      <c r="F4" s="1140"/>
    </row>
    <row r="5" spans="1:6" ht="27.75" customHeight="1" thickTop="1">
      <c r="A5" s="1128" t="s">
        <v>3</v>
      </c>
      <c r="B5" s="1131" t="s">
        <v>274</v>
      </c>
      <c r="C5" s="1134" t="s">
        <v>157</v>
      </c>
      <c r="D5" s="1134"/>
      <c r="E5" s="1134"/>
      <c r="F5" s="1135"/>
    </row>
    <row r="6" spans="1:6" ht="19.5" customHeight="1">
      <c r="A6" s="1129"/>
      <c r="B6" s="1132"/>
      <c r="C6" s="1121" t="s">
        <v>211</v>
      </c>
      <c r="D6" s="1121"/>
      <c r="E6" s="1121" t="s">
        <v>30</v>
      </c>
      <c r="F6" s="1124" t="s">
        <v>196</v>
      </c>
    </row>
    <row r="7" spans="1:10" ht="70.5" customHeight="1" thickBot="1">
      <c r="A7" s="1130"/>
      <c r="B7" s="1133"/>
      <c r="C7" s="419" t="s">
        <v>194</v>
      </c>
      <c r="D7" s="419" t="s">
        <v>195</v>
      </c>
      <c r="E7" s="1123"/>
      <c r="F7" s="1141"/>
      <c r="J7" s="479" t="s">
        <v>33</v>
      </c>
    </row>
    <row r="8" spans="1:6" ht="18" customHeight="1" thickTop="1">
      <c r="A8" s="422" t="s">
        <v>18</v>
      </c>
      <c r="B8" s="446">
        <v>482</v>
      </c>
      <c r="C8" s="447">
        <v>10</v>
      </c>
      <c r="D8" s="447">
        <v>5</v>
      </c>
      <c r="E8" s="448">
        <v>122</v>
      </c>
      <c r="F8" s="449">
        <v>232</v>
      </c>
    </row>
    <row r="9" spans="1:10" ht="18" customHeight="1">
      <c r="A9" s="428" t="s">
        <v>19</v>
      </c>
      <c r="B9" s="450">
        <v>363</v>
      </c>
      <c r="C9" s="451">
        <v>4</v>
      </c>
      <c r="D9" s="451">
        <v>0</v>
      </c>
      <c r="E9" s="452">
        <v>66</v>
      </c>
      <c r="F9" s="453">
        <v>204</v>
      </c>
      <c r="G9" s="454"/>
      <c r="H9" s="454"/>
      <c r="J9" s="454"/>
    </row>
    <row r="10" spans="1:6" ht="18" customHeight="1">
      <c r="A10" s="428" t="s">
        <v>20</v>
      </c>
      <c r="B10" s="450">
        <v>285</v>
      </c>
      <c r="C10" s="451">
        <v>0</v>
      </c>
      <c r="D10" s="451">
        <v>0</v>
      </c>
      <c r="E10" s="452">
        <v>58</v>
      </c>
      <c r="F10" s="453">
        <v>163</v>
      </c>
    </row>
    <row r="11" spans="1:6" ht="18" customHeight="1">
      <c r="A11" s="428" t="s">
        <v>21</v>
      </c>
      <c r="B11" s="450">
        <v>247</v>
      </c>
      <c r="C11" s="451">
        <v>2</v>
      </c>
      <c r="D11" s="451">
        <v>1</v>
      </c>
      <c r="E11" s="452">
        <v>66</v>
      </c>
      <c r="F11" s="453">
        <v>142</v>
      </c>
    </row>
    <row r="12" spans="1:6" ht="18" customHeight="1">
      <c r="A12" s="428" t="s">
        <v>22</v>
      </c>
      <c r="B12" s="450">
        <v>254</v>
      </c>
      <c r="C12" s="451">
        <v>5</v>
      </c>
      <c r="D12" s="451">
        <v>0</v>
      </c>
      <c r="E12" s="452">
        <v>68</v>
      </c>
      <c r="F12" s="453">
        <v>133</v>
      </c>
    </row>
    <row r="13" spans="1:6" ht="18" customHeight="1">
      <c r="A13" s="428" t="s">
        <v>23</v>
      </c>
      <c r="B13" s="450">
        <v>241</v>
      </c>
      <c r="C13" s="451">
        <v>5</v>
      </c>
      <c r="D13" s="451">
        <v>0</v>
      </c>
      <c r="E13" s="452">
        <v>108</v>
      </c>
      <c r="F13" s="453">
        <v>70</v>
      </c>
    </row>
    <row r="14" spans="1:6" ht="18" customHeight="1">
      <c r="A14" s="428" t="s">
        <v>12</v>
      </c>
      <c r="B14" s="450">
        <v>326</v>
      </c>
      <c r="C14" s="451">
        <v>8</v>
      </c>
      <c r="D14" s="451">
        <v>16</v>
      </c>
      <c r="E14" s="452">
        <v>106</v>
      </c>
      <c r="F14" s="453">
        <v>124</v>
      </c>
    </row>
    <row r="15" spans="1:6" ht="18" customHeight="1">
      <c r="A15" s="428" t="s">
        <v>13</v>
      </c>
      <c r="B15" s="450">
        <v>264</v>
      </c>
      <c r="C15" s="451">
        <v>6</v>
      </c>
      <c r="D15" s="451">
        <v>2</v>
      </c>
      <c r="E15" s="452">
        <v>139</v>
      </c>
      <c r="F15" s="453">
        <v>49</v>
      </c>
    </row>
    <row r="16" spans="1:6" ht="18" customHeight="1" thickBot="1">
      <c r="A16" s="436" t="s">
        <v>182</v>
      </c>
      <c r="B16" s="455">
        <v>12</v>
      </c>
      <c r="C16" s="456">
        <v>0</v>
      </c>
      <c r="D16" s="456">
        <v>0</v>
      </c>
      <c r="E16" s="457">
        <v>6</v>
      </c>
      <c r="F16" s="458">
        <v>3</v>
      </c>
    </row>
    <row r="17" spans="1:6" ht="19.5" customHeight="1" thickBot="1" thickTop="1">
      <c r="A17" s="437" t="s">
        <v>14</v>
      </c>
      <c r="B17" s="459">
        <f>SUM(B8:B16)</f>
        <v>2474</v>
      </c>
      <c r="C17" s="460">
        <f>SUM(C8:C16)</f>
        <v>40</v>
      </c>
      <c r="D17" s="460">
        <f>SUM(D8:D16)</f>
        <v>24</v>
      </c>
      <c r="E17" s="461">
        <f>SUM(E8:E16)</f>
        <v>739</v>
      </c>
      <c r="F17" s="462">
        <f>SUM(F8:F16)</f>
        <v>1120</v>
      </c>
    </row>
    <row r="18" ht="13.5" thickTop="1"/>
    <row r="19" ht="12.75">
      <c r="C19" s="427"/>
    </row>
    <row r="20" spans="2:3" ht="12.75">
      <c r="B20" s="427"/>
      <c r="C20" s="427"/>
    </row>
    <row r="25" ht="12.75">
      <c r="A25" s="443"/>
    </row>
    <row r="28" ht="12.75">
      <c r="A28" s="444"/>
    </row>
    <row r="29" ht="12.75">
      <c r="A29" s="445"/>
    </row>
    <row r="30" ht="12.75">
      <c r="A30" s="445"/>
    </row>
    <row r="31" ht="12.75">
      <c r="A31" s="445"/>
    </row>
  </sheetData>
  <sheetProtection/>
  <mergeCells count="10">
    <mergeCell ref="A1:F1"/>
    <mergeCell ref="A2:F2"/>
    <mergeCell ref="A3:F3"/>
    <mergeCell ref="A4:F4"/>
    <mergeCell ref="A5:A7"/>
    <mergeCell ref="B5:B7"/>
    <mergeCell ref="C5:F5"/>
    <mergeCell ref="C6:D6"/>
    <mergeCell ref="E6:E7"/>
    <mergeCell ref="F6:F7"/>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sheetPr>
    <tabColor rgb="FF92D050"/>
  </sheetPr>
  <dimension ref="A1:S31"/>
  <sheetViews>
    <sheetView zoomScaleSheetLayoutView="100" zoomScalePageLayoutView="0" workbookViewId="0" topLeftCell="A1">
      <selection activeCell="A1" sqref="A1:P1"/>
    </sheetView>
  </sheetViews>
  <sheetFormatPr defaultColWidth="9.140625" defaultRowHeight="12.75"/>
  <cols>
    <col min="1" max="1" width="6.7109375" style="418" customWidth="1"/>
    <col min="2" max="2" width="12.00390625" style="418" customWidth="1"/>
    <col min="3" max="3" width="8.421875" style="418" customWidth="1"/>
    <col min="4" max="4" width="7.7109375" style="480" customWidth="1"/>
    <col min="5" max="5" width="8.421875" style="418" customWidth="1"/>
    <col min="6" max="16" width="7.7109375" style="418" customWidth="1"/>
    <col min="17" max="16384" width="9.140625" style="418" customWidth="1"/>
  </cols>
  <sheetData>
    <row r="1" spans="1:16" ht="16.5" customHeight="1">
      <c r="A1" s="1146" t="s">
        <v>36</v>
      </c>
      <c r="B1" s="1146"/>
      <c r="C1" s="1146"/>
      <c r="D1" s="1146"/>
      <c r="E1" s="1146"/>
      <c r="F1" s="1146"/>
      <c r="G1" s="1146"/>
      <c r="H1" s="1146"/>
      <c r="I1" s="1146"/>
      <c r="J1" s="1146"/>
      <c r="K1" s="1146"/>
      <c r="L1" s="1146"/>
      <c r="M1" s="1146"/>
      <c r="N1" s="1146"/>
      <c r="O1" s="1146"/>
      <c r="P1" s="1146"/>
    </row>
    <row r="2" spans="1:16" ht="16.5" customHeight="1">
      <c r="A2" s="1147" t="s">
        <v>400</v>
      </c>
      <c r="B2" s="1147"/>
      <c r="C2" s="1147"/>
      <c r="D2" s="1147"/>
      <c r="E2" s="1147"/>
      <c r="F2" s="1147"/>
      <c r="G2" s="1147"/>
      <c r="H2" s="1147"/>
      <c r="I2" s="1147"/>
      <c r="J2" s="1147"/>
      <c r="K2" s="1147"/>
      <c r="L2" s="1147"/>
      <c r="M2" s="1147"/>
      <c r="N2" s="1147"/>
      <c r="O2" s="1147"/>
      <c r="P2" s="1147"/>
    </row>
    <row r="3" spans="1:16" ht="16.5" customHeight="1">
      <c r="A3" s="1147" t="s">
        <v>37</v>
      </c>
      <c r="B3" s="1147"/>
      <c r="C3" s="1147"/>
      <c r="D3" s="1147"/>
      <c r="E3" s="1147"/>
      <c r="F3" s="1147"/>
      <c r="G3" s="1147"/>
      <c r="H3" s="1147"/>
      <c r="I3" s="1147"/>
      <c r="J3" s="1147"/>
      <c r="K3" s="1147"/>
      <c r="L3" s="1147"/>
      <c r="M3" s="1147"/>
      <c r="N3" s="1147"/>
      <c r="O3" s="1147"/>
      <c r="P3" s="1147"/>
    </row>
    <row r="4" spans="1:16" ht="19.5" customHeight="1" thickBot="1">
      <c r="A4" s="1127"/>
      <c r="B4" s="1127"/>
      <c r="C4" s="1127"/>
      <c r="D4" s="1127"/>
      <c r="E4" s="1127"/>
      <c r="F4" s="1127"/>
      <c r="G4" s="1127"/>
      <c r="H4" s="1127"/>
      <c r="I4" s="1127"/>
      <c r="J4" s="1127"/>
      <c r="K4" s="1127"/>
      <c r="L4" s="1127"/>
      <c r="M4" s="1127"/>
      <c r="N4" s="1127"/>
      <c r="O4" s="1127"/>
      <c r="P4" s="1127"/>
    </row>
    <row r="5" spans="1:16" ht="19.5" customHeight="1" thickTop="1">
      <c r="A5" s="1128" t="s">
        <v>3</v>
      </c>
      <c r="B5" s="1131" t="s">
        <v>158</v>
      </c>
      <c r="C5" s="1134" t="s">
        <v>38</v>
      </c>
      <c r="D5" s="1134"/>
      <c r="E5" s="1134"/>
      <c r="F5" s="1134"/>
      <c r="G5" s="1134"/>
      <c r="H5" s="1134"/>
      <c r="I5" s="1134"/>
      <c r="J5" s="1134"/>
      <c r="K5" s="1134"/>
      <c r="L5" s="1134"/>
      <c r="M5" s="1134"/>
      <c r="N5" s="1134"/>
      <c r="O5" s="1134"/>
      <c r="P5" s="1135"/>
    </row>
    <row r="6" spans="1:16" ht="19.5" customHeight="1">
      <c r="A6" s="1129"/>
      <c r="B6" s="1132"/>
      <c r="C6" s="1148" t="s">
        <v>197</v>
      </c>
      <c r="D6" s="1148"/>
      <c r="E6" s="1121" t="s">
        <v>198</v>
      </c>
      <c r="F6" s="1144"/>
      <c r="G6" s="1121" t="s">
        <v>199</v>
      </c>
      <c r="H6" s="1121"/>
      <c r="I6" s="1121"/>
      <c r="J6" s="1121"/>
      <c r="K6" s="1121"/>
      <c r="L6" s="1121"/>
      <c r="M6" s="1121" t="s">
        <v>39</v>
      </c>
      <c r="N6" s="1121"/>
      <c r="O6" s="1121" t="s">
        <v>40</v>
      </c>
      <c r="P6" s="1142"/>
    </row>
    <row r="7" spans="1:16" ht="19.5" customHeight="1">
      <c r="A7" s="1129"/>
      <c r="B7" s="1132"/>
      <c r="C7" s="1148"/>
      <c r="D7" s="1148"/>
      <c r="E7" s="1121"/>
      <c r="F7" s="1144"/>
      <c r="G7" s="1143" t="s">
        <v>41</v>
      </c>
      <c r="H7" s="1144"/>
      <c r="I7" s="1121" t="s">
        <v>42</v>
      </c>
      <c r="J7" s="1144"/>
      <c r="K7" s="1143" t="s">
        <v>200</v>
      </c>
      <c r="L7" s="1143"/>
      <c r="M7" s="1121"/>
      <c r="N7" s="1121"/>
      <c r="O7" s="1121"/>
      <c r="P7" s="1142"/>
    </row>
    <row r="8" spans="1:16" ht="19.5" customHeight="1" thickBot="1">
      <c r="A8" s="1130"/>
      <c r="B8" s="1133"/>
      <c r="C8" s="419" t="s">
        <v>43</v>
      </c>
      <c r="D8" s="419" t="s">
        <v>44</v>
      </c>
      <c r="E8" s="419" t="s">
        <v>43</v>
      </c>
      <c r="F8" s="420" t="s">
        <v>44</v>
      </c>
      <c r="G8" s="419" t="s">
        <v>43</v>
      </c>
      <c r="H8" s="420" t="s">
        <v>44</v>
      </c>
      <c r="I8" s="419" t="s">
        <v>43</v>
      </c>
      <c r="J8" s="420" t="s">
        <v>44</v>
      </c>
      <c r="K8" s="419" t="s">
        <v>43</v>
      </c>
      <c r="L8" s="419" t="s">
        <v>44</v>
      </c>
      <c r="M8" s="419" t="s">
        <v>43</v>
      </c>
      <c r="N8" s="419" t="s">
        <v>44</v>
      </c>
      <c r="O8" s="419" t="s">
        <v>43</v>
      </c>
      <c r="P8" s="463" t="s">
        <v>44</v>
      </c>
    </row>
    <row r="9" spans="1:19" ht="19.5" customHeight="1" thickTop="1">
      <c r="A9" s="422" t="s">
        <v>18</v>
      </c>
      <c r="B9" s="423">
        <v>595</v>
      </c>
      <c r="C9" s="464">
        <v>246</v>
      </c>
      <c r="D9" s="465">
        <f>C9/B9%</f>
        <v>41.344537815126046</v>
      </c>
      <c r="E9" s="466">
        <v>101</v>
      </c>
      <c r="F9" s="467">
        <f>E9/B9%</f>
        <v>16.974789915966387</v>
      </c>
      <c r="G9" s="468">
        <v>16</v>
      </c>
      <c r="H9" s="467">
        <f>G9/B9%</f>
        <v>2.6890756302521006</v>
      </c>
      <c r="I9" s="466">
        <v>33</v>
      </c>
      <c r="J9" s="467">
        <f>I9/B9%</f>
        <v>5.546218487394958</v>
      </c>
      <c r="K9" s="466">
        <v>66</v>
      </c>
      <c r="L9" s="465">
        <f>K9/B9%</f>
        <v>11.092436974789916</v>
      </c>
      <c r="M9" s="466">
        <v>32</v>
      </c>
      <c r="N9" s="465">
        <f>M9/B9%</f>
        <v>5.378151260504201</v>
      </c>
      <c r="O9" s="466">
        <v>98</v>
      </c>
      <c r="P9" s="469">
        <f>O9/B9%</f>
        <v>16.470588235294116</v>
      </c>
      <c r="Q9" s="470"/>
      <c r="R9" s="659"/>
      <c r="S9" s="470"/>
    </row>
    <row r="10" spans="1:19" ht="19.5" customHeight="1">
      <c r="A10" s="428" t="s">
        <v>19</v>
      </c>
      <c r="B10" s="423">
        <v>359</v>
      </c>
      <c r="C10" s="471">
        <v>170</v>
      </c>
      <c r="D10" s="472">
        <f aca="true" t="shared" si="0" ref="D10:D17">C10/B10%</f>
        <v>47.353760445682454</v>
      </c>
      <c r="E10" s="473">
        <v>107</v>
      </c>
      <c r="F10" s="474">
        <f aca="true" t="shared" si="1" ref="F10:F17">E10/B10%</f>
        <v>29.805013927576603</v>
      </c>
      <c r="G10" s="475">
        <v>5</v>
      </c>
      <c r="H10" s="474">
        <f aca="true" t="shared" si="2" ref="H10:H17">G10/B10%</f>
        <v>1.392757660167131</v>
      </c>
      <c r="I10" s="473">
        <v>19</v>
      </c>
      <c r="J10" s="474">
        <f aca="true" t="shared" si="3" ref="J10:J17">I10/B10%</f>
        <v>5.2924791086350975</v>
      </c>
      <c r="K10" s="473">
        <v>12</v>
      </c>
      <c r="L10" s="472">
        <f aca="true" t="shared" si="4" ref="L10:L17">K10/B10%</f>
        <v>3.3426183844011144</v>
      </c>
      <c r="M10" s="473">
        <v>10</v>
      </c>
      <c r="N10" s="472">
        <f aca="true" t="shared" si="5" ref="N10:N17">M10/B10%</f>
        <v>2.785515320334262</v>
      </c>
      <c r="O10" s="473">
        <v>36</v>
      </c>
      <c r="P10" s="476">
        <f aca="true" t="shared" si="6" ref="P10:P17">O10/B10%</f>
        <v>10.027855153203342</v>
      </c>
      <c r="Q10" s="470"/>
      <c r="R10" s="659"/>
      <c r="S10" s="470"/>
    </row>
    <row r="11" spans="1:19" ht="19.5" customHeight="1">
      <c r="A11" s="428" t="s">
        <v>20</v>
      </c>
      <c r="B11" s="423">
        <v>460</v>
      </c>
      <c r="C11" s="471">
        <v>283</v>
      </c>
      <c r="D11" s="472">
        <f t="shared" si="0"/>
        <v>61.52173913043479</v>
      </c>
      <c r="E11" s="473">
        <v>56</v>
      </c>
      <c r="F11" s="474">
        <f t="shared" si="1"/>
        <v>12.173913043478262</v>
      </c>
      <c r="G11" s="475">
        <v>7</v>
      </c>
      <c r="H11" s="474">
        <f t="shared" si="2"/>
        <v>1.5217391304347827</v>
      </c>
      <c r="I11" s="473">
        <v>24</v>
      </c>
      <c r="J11" s="474">
        <f t="shared" si="3"/>
        <v>5.217391304347826</v>
      </c>
      <c r="K11" s="473">
        <v>40</v>
      </c>
      <c r="L11" s="472">
        <f t="shared" si="4"/>
        <v>8.695652173913045</v>
      </c>
      <c r="M11" s="473">
        <v>17</v>
      </c>
      <c r="N11" s="472">
        <f t="shared" si="5"/>
        <v>3.695652173913044</v>
      </c>
      <c r="O11" s="473">
        <v>33</v>
      </c>
      <c r="P11" s="476">
        <f t="shared" si="6"/>
        <v>7.173913043478262</v>
      </c>
      <c r="Q11" s="470"/>
      <c r="R11" s="659"/>
      <c r="S11" s="470"/>
    </row>
    <row r="12" spans="1:19" ht="19.5" customHeight="1">
      <c r="A12" s="428" t="s">
        <v>21</v>
      </c>
      <c r="B12" s="423">
        <v>316</v>
      </c>
      <c r="C12" s="471">
        <v>134</v>
      </c>
      <c r="D12" s="472">
        <f t="shared" si="0"/>
        <v>42.405063291139236</v>
      </c>
      <c r="E12" s="473">
        <v>71</v>
      </c>
      <c r="F12" s="474">
        <f t="shared" si="1"/>
        <v>22.468354430379748</v>
      </c>
      <c r="G12" s="475">
        <v>12</v>
      </c>
      <c r="H12" s="474">
        <f t="shared" si="2"/>
        <v>3.7974683544303796</v>
      </c>
      <c r="I12" s="473">
        <v>24</v>
      </c>
      <c r="J12" s="474">
        <f t="shared" si="3"/>
        <v>7.594936708860759</v>
      </c>
      <c r="K12" s="473">
        <v>35</v>
      </c>
      <c r="L12" s="472">
        <f t="shared" si="4"/>
        <v>11.075949367088606</v>
      </c>
      <c r="M12" s="473">
        <v>9</v>
      </c>
      <c r="N12" s="472">
        <f t="shared" si="5"/>
        <v>2.848101265822785</v>
      </c>
      <c r="O12" s="473">
        <v>31</v>
      </c>
      <c r="P12" s="476">
        <f t="shared" si="6"/>
        <v>9.81012658227848</v>
      </c>
      <c r="Q12" s="470"/>
      <c r="R12" s="659"/>
      <c r="S12" s="470"/>
    </row>
    <row r="13" spans="1:19" ht="19.5" customHeight="1">
      <c r="A13" s="428" t="s">
        <v>22</v>
      </c>
      <c r="B13" s="423">
        <v>343</v>
      </c>
      <c r="C13" s="471">
        <v>157</v>
      </c>
      <c r="D13" s="472">
        <f t="shared" si="0"/>
        <v>45.772594752186585</v>
      </c>
      <c r="E13" s="473">
        <v>74</v>
      </c>
      <c r="F13" s="474">
        <f t="shared" si="1"/>
        <v>21.574344023323615</v>
      </c>
      <c r="G13" s="475">
        <v>4</v>
      </c>
      <c r="H13" s="474">
        <f t="shared" si="2"/>
        <v>1.1661807580174925</v>
      </c>
      <c r="I13" s="473">
        <v>10</v>
      </c>
      <c r="J13" s="474">
        <f t="shared" si="3"/>
        <v>2.9154518950437316</v>
      </c>
      <c r="K13" s="473">
        <v>34</v>
      </c>
      <c r="L13" s="472">
        <f t="shared" si="4"/>
        <v>9.912536443148687</v>
      </c>
      <c r="M13" s="473">
        <v>16</v>
      </c>
      <c r="N13" s="472">
        <f t="shared" si="5"/>
        <v>4.66472303206997</v>
      </c>
      <c r="O13" s="473">
        <v>48</v>
      </c>
      <c r="P13" s="476">
        <f t="shared" si="6"/>
        <v>13.994169096209912</v>
      </c>
      <c r="Q13" s="470"/>
      <c r="R13" s="659"/>
      <c r="S13" s="470"/>
    </row>
    <row r="14" spans="1:19" ht="19.5" customHeight="1">
      <c r="A14" s="428" t="s">
        <v>23</v>
      </c>
      <c r="B14" s="423">
        <v>561</v>
      </c>
      <c r="C14" s="471">
        <v>300</v>
      </c>
      <c r="D14" s="472">
        <f t="shared" si="0"/>
        <v>53.475935828877</v>
      </c>
      <c r="E14" s="473">
        <v>127</v>
      </c>
      <c r="F14" s="474">
        <f t="shared" si="1"/>
        <v>22.63814616755793</v>
      </c>
      <c r="G14" s="475">
        <v>0</v>
      </c>
      <c r="H14" s="474">
        <f t="shared" si="2"/>
        <v>0</v>
      </c>
      <c r="I14" s="473">
        <v>41</v>
      </c>
      <c r="J14" s="474">
        <f t="shared" si="3"/>
        <v>7.30837789661319</v>
      </c>
      <c r="K14" s="473">
        <v>60</v>
      </c>
      <c r="L14" s="472">
        <f t="shared" si="4"/>
        <v>10.695187165775401</v>
      </c>
      <c r="M14" s="473">
        <v>15</v>
      </c>
      <c r="N14" s="472">
        <f t="shared" si="5"/>
        <v>2.6737967914438503</v>
      </c>
      <c r="O14" s="473">
        <v>18</v>
      </c>
      <c r="P14" s="476">
        <f t="shared" si="6"/>
        <v>3.2085561497326203</v>
      </c>
      <c r="Q14" s="470"/>
      <c r="R14" s="659"/>
      <c r="S14" s="470"/>
    </row>
    <row r="15" spans="1:19" ht="19.5" customHeight="1">
      <c r="A15" s="428" t="s">
        <v>12</v>
      </c>
      <c r="B15" s="423">
        <v>491</v>
      </c>
      <c r="C15" s="471">
        <v>195</v>
      </c>
      <c r="D15" s="472">
        <f t="shared" si="0"/>
        <v>39.71486761710794</v>
      </c>
      <c r="E15" s="473">
        <v>160</v>
      </c>
      <c r="F15" s="474">
        <f t="shared" si="1"/>
        <v>32.586558044806516</v>
      </c>
      <c r="G15" s="475">
        <v>3</v>
      </c>
      <c r="H15" s="474">
        <f t="shared" si="2"/>
        <v>0.6109979633401221</v>
      </c>
      <c r="I15" s="473">
        <v>40</v>
      </c>
      <c r="J15" s="474">
        <f t="shared" si="3"/>
        <v>8.146639511201629</v>
      </c>
      <c r="K15" s="473">
        <v>38</v>
      </c>
      <c r="L15" s="472">
        <f t="shared" si="4"/>
        <v>7.739307535641547</v>
      </c>
      <c r="M15" s="473">
        <v>14</v>
      </c>
      <c r="N15" s="472">
        <f t="shared" si="5"/>
        <v>2.8513238289205702</v>
      </c>
      <c r="O15" s="473">
        <v>41</v>
      </c>
      <c r="P15" s="476">
        <f t="shared" si="6"/>
        <v>8.350305498981669</v>
      </c>
      <c r="Q15" s="470"/>
      <c r="R15" s="659"/>
      <c r="S15" s="470"/>
    </row>
    <row r="16" spans="1:19" ht="19.5" customHeight="1" thickBot="1">
      <c r="A16" s="477" t="s">
        <v>13</v>
      </c>
      <c r="B16" s="423">
        <v>670</v>
      </c>
      <c r="C16" s="523">
        <v>331</v>
      </c>
      <c r="D16" s="524">
        <f t="shared" si="0"/>
        <v>49.40298507462686</v>
      </c>
      <c r="E16" s="525">
        <v>245</v>
      </c>
      <c r="F16" s="526">
        <f t="shared" si="1"/>
        <v>36.56716417910447</v>
      </c>
      <c r="G16" s="527">
        <v>1</v>
      </c>
      <c r="H16" s="526">
        <f t="shared" si="2"/>
        <v>0.14925373134328357</v>
      </c>
      <c r="I16" s="525">
        <v>13</v>
      </c>
      <c r="J16" s="526">
        <f t="shared" si="3"/>
        <v>1.9402985074626866</v>
      </c>
      <c r="K16" s="473">
        <v>38</v>
      </c>
      <c r="L16" s="524">
        <f t="shared" si="4"/>
        <v>5.671641791044776</v>
      </c>
      <c r="M16" s="525">
        <v>15</v>
      </c>
      <c r="N16" s="524">
        <f t="shared" si="5"/>
        <v>2.2388059701492535</v>
      </c>
      <c r="O16" s="525">
        <v>27</v>
      </c>
      <c r="P16" s="528">
        <f t="shared" si="6"/>
        <v>4.029850746268656</v>
      </c>
      <c r="Q16" s="470"/>
      <c r="R16" s="659"/>
      <c r="S16" s="470"/>
    </row>
    <row r="17" spans="1:19" ht="24" customHeight="1" thickBot="1" thickTop="1">
      <c r="A17" s="478" t="s">
        <v>14</v>
      </c>
      <c r="B17" s="635">
        <f>SUM(B9:B16)</f>
        <v>3795</v>
      </c>
      <c r="C17" s="529">
        <f aca="true" t="shared" si="7" ref="C17:M17">SUM(C9:C16)</f>
        <v>1816</v>
      </c>
      <c r="D17" s="530">
        <f t="shared" si="0"/>
        <v>47.852437417654805</v>
      </c>
      <c r="E17" s="529">
        <f t="shared" si="7"/>
        <v>941</v>
      </c>
      <c r="F17" s="531">
        <f t="shared" si="1"/>
        <v>24.795783926218707</v>
      </c>
      <c r="G17" s="529">
        <f t="shared" si="7"/>
        <v>48</v>
      </c>
      <c r="H17" s="531">
        <f t="shared" si="2"/>
        <v>1.2648221343873516</v>
      </c>
      <c r="I17" s="529">
        <f t="shared" si="7"/>
        <v>204</v>
      </c>
      <c r="J17" s="531">
        <f t="shared" si="3"/>
        <v>5.375494071146244</v>
      </c>
      <c r="K17" s="529">
        <f t="shared" si="7"/>
        <v>323</v>
      </c>
      <c r="L17" s="530">
        <f t="shared" si="4"/>
        <v>8.511198945981555</v>
      </c>
      <c r="M17" s="529">
        <f t="shared" si="7"/>
        <v>128</v>
      </c>
      <c r="N17" s="530">
        <f t="shared" si="5"/>
        <v>3.372859025032938</v>
      </c>
      <c r="O17" s="529">
        <f>SUM(O9:O16)</f>
        <v>332</v>
      </c>
      <c r="P17" s="532">
        <f t="shared" si="6"/>
        <v>8.748353096179182</v>
      </c>
      <c r="Q17" s="470"/>
      <c r="R17" s="659"/>
      <c r="S17" s="470"/>
    </row>
    <row r="18" spans="1:17" ht="16.5" customHeight="1" thickTop="1">
      <c r="A18" s="479"/>
      <c r="Q18" s="470"/>
    </row>
    <row r="19" spans="1:5" ht="16.5" customHeight="1">
      <c r="A19" s="479"/>
      <c r="B19" s="1145" t="s">
        <v>252</v>
      </c>
      <c r="C19" s="1145"/>
      <c r="D19" s="1145"/>
      <c r="E19" s="1145"/>
    </row>
    <row r="20" spans="2:6" ht="12.75">
      <c r="B20" s="427"/>
      <c r="F20" s="470"/>
    </row>
    <row r="22" spans="2:3" ht="12.75">
      <c r="B22" s="636"/>
      <c r="C22" s="427"/>
    </row>
    <row r="25" ht="12.75">
      <c r="A25" s="443"/>
    </row>
    <row r="28" ht="12.75">
      <c r="A28" s="444"/>
    </row>
    <row r="29" ht="12.75">
      <c r="A29" s="445"/>
    </row>
    <row r="30" ht="12.75">
      <c r="A30" s="445"/>
    </row>
    <row r="31" ht="12.75">
      <c r="A31" s="445"/>
    </row>
  </sheetData>
  <sheetProtection/>
  <mergeCells count="16">
    <mergeCell ref="A1:P1"/>
    <mergeCell ref="A2:P2"/>
    <mergeCell ref="A3:P3"/>
    <mergeCell ref="A4:P4"/>
    <mergeCell ref="A5:A8"/>
    <mergeCell ref="B5:B8"/>
    <mergeCell ref="C5:P5"/>
    <mergeCell ref="C6:D7"/>
    <mergeCell ref="E6:F7"/>
    <mergeCell ref="G6:L6"/>
    <mergeCell ref="M6:N7"/>
    <mergeCell ref="O6:P7"/>
    <mergeCell ref="G7:H7"/>
    <mergeCell ref="I7:J7"/>
    <mergeCell ref="K7:L7"/>
    <mergeCell ref="B19:E19"/>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sheetPr>
    <tabColor rgb="FF92D050"/>
    <pageSetUpPr fitToPage="1"/>
  </sheetPr>
  <dimension ref="A1:R34"/>
  <sheetViews>
    <sheetView zoomScaleSheetLayoutView="100" zoomScalePageLayoutView="0" workbookViewId="0" topLeftCell="A1">
      <selection activeCell="A1" sqref="A1:O1"/>
    </sheetView>
  </sheetViews>
  <sheetFormatPr defaultColWidth="9.140625" defaultRowHeight="12.75"/>
  <cols>
    <col min="1" max="1" width="12.7109375" style="0" customWidth="1"/>
    <col min="2" max="2" width="11.57421875" style="0" customWidth="1"/>
    <col min="3" max="3" width="8.28125" style="0" customWidth="1"/>
    <col min="4" max="4" width="5.421875" style="0" bestFit="1" customWidth="1"/>
    <col min="5" max="5" width="8.28125" style="0" customWidth="1"/>
    <col min="6" max="6" width="5.421875" style="0" bestFit="1" customWidth="1"/>
    <col min="7" max="7" width="8.28125" style="0" customWidth="1"/>
    <col min="8" max="8" width="5.421875" style="0" bestFit="1" customWidth="1"/>
    <col min="9" max="9" width="8.28125" style="0" customWidth="1"/>
    <col min="10" max="10" width="5.421875" style="0" bestFit="1" customWidth="1"/>
    <col min="11" max="11" width="8.28125" style="0" customWidth="1"/>
    <col min="12" max="12" width="8.57421875" style="0" bestFit="1" customWidth="1"/>
    <col min="13" max="13" width="8.28125" style="0" customWidth="1"/>
    <col min="14" max="14" width="6.421875" style="0" bestFit="1" customWidth="1"/>
    <col min="15" max="15" width="8.28125" style="0" customWidth="1"/>
    <col min="16" max="16" width="10.57421875" style="0" bestFit="1" customWidth="1"/>
  </cols>
  <sheetData>
    <row r="1" spans="1:15" ht="16.5" customHeight="1">
      <c r="A1" s="1155" t="s">
        <v>412</v>
      </c>
      <c r="B1" s="1155"/>
      <c r="C1" s="1155"/>
      <c r="D1" s="1155"/>
      <c r="E1" s="1155"/>
      <c r="F1" s="1155"/>
      <c r="G1" s="1155"/>
      <c r="H1" s="1155"/>
      <c r="I1" s="1155"/>
      <c r="J1" s="1155"/>
      <c r="K1" s="1155"/>
      <c r="L1" s="1155"/>
      <c r="M1" s="1155"/>
      <c r="N1" s="1155"/>
      <c r="O1" s="1155"/>
    </row>
    <row r="2" spans="1:15" s="14" customFormat="1" ht="3.75" customHeight="1" thickBot="1">
      <c r="A2" s="108"/>
      <c r="B2" s="108"/>
      <c r="C2" s="108"/>
      <c r="D2" s="108"/>
      <c r="E2" s="108"/>
      <c r="F2" s="108"/>
      <c r="G2" s="108"/>
      <c r="H2" s="108"/>
      <c r="I2" s="108"/>
      <c r="J2" s="108"/>
      <c r="K2" s="108"/>
      <c r="L2" s="108"/>
      <c r="M2" s="108"/>
      <c r="N2" s="108"/>
      <c r="O2" s="108"/>
    </row>
    <row r="3" spans="1:15" s="24" customFormat="1" ht="15" customHeight="1" thickTop="1">
      <c r="A3" s="1149" t="s">
        <v>3</v>
      </c>
      <c r="B3" s="1157" t="s">
        <v>214</v>
      </c>
      <c r="C3" s="1153" t="s">
        <v>152</v>
      </c>
      <c r="D3" s="1153"/>
      <c r="E3" s="1153"/>
      <c r="F3" s="1153"/>
      <c r="G3" s="1153"/>
      <c r="H3" s="1153"/>
      <c r="I3" s="1153"/>
      <c r="J3" s="1153"/>
      <c r="K3" s="1153"/>
      <c r="L3" s="1153"/>
      <c r="M3" s="1153"/>
      <c r="N3" s="1154"/>
      <c r="O3" s="1149" t="s">
        <v>269</v>
      </c>
    </row>
    <row r="4" spans="1:15" s="24" customFormat="1" ht="24" customHeight="1">
      <c r="A4" s="1150"/>
      <c r="B4" s="1158"/>
      <c r="C4" s="1152" t="s">
        <v>153</v>
      </c>
      <c r="D4" s="1152"/>
      <c r="E4" s="1152" t="s">
        <v>167</v>
      </c>
      <c r="F4" s="1152"/>
      <c r="G4" s="1152" t="s">
        <v>168</v>
      </c>
      <c r="H4" s="1152"/>
      <c r="I4" s="1152" t="s">
        <v>169</v>
      </c>
      <c r="J4" s="1152"/>
      <c r="K4" s="1152" t="s">
        <v>163</v>
      </c>
      <c r="L4" s="1152"/>
      <c r="M4" s="1152" t="s">
        <v>154</v>
      </c>
      <c r="N4" s="1160"/>
      <c r="O4" s="1150"/>
    </row>
    <row r="5" spans="1:15" s="24" customFormat="1" ht="15" customHeight="1" thickBot="1">
      <c r="A5" s="1102"/>
      <c r="B5" s="1159"/>
      <c r="C5" s="379" t="s">
        <v>155</v>
      </c>
      <c r="D5" s="379" t="s">
        <v>44</v>
      </c>
      <c r="E5" s="365" t="s">
        <v>155</v>
      </c>
      <c r="F5" s="379" t="s">
        <v>44</v>
      </c>
      <c r="G5" s="379" t="s">
        <v>155</v>
      </c>
      <c r="H5" s="379" t="s">
        <v>44</v>
      </c>
      <c r="I5" s="379" t="s">
        <v>155</v>
      </c>
      <c r="J5" s="379" t="s">
        <v>44</v>
      </c>
      <c r="K5" s="379" t="s">
        <v>155</v>
      </c>
      <c r="L5" s="379" t="s">
        <v>44</v>
      </c>
      <c r="M5" s="379" t="s">
        <v>155</v>
      </c>
      <c r="N5" s="380" t="s">
        <v>44</v>
      </c>
      <c r="O5" s="1102"/>
    </row>
    <row r="6" spans="1:17" s="24" customFormat="1" ht="16.5" customHeight="1" thickTop="1">
      <c r="A6" s="372" t="s">
        <v>18</v>
      </c>
      <c r="B6" s="381">
        <v>3903</v>
      </c>
      <c r="C6" s="382">
        <v>1816</v>
      </c>
      <c r="D6" s="375">
        <f aca="true" t="shared" si="0" ref="D6:D14">C6/B6%</f>
        <v>46.52831155521394</v>
      </c>
      <c r="E6" s="646">
        <v>843</v>
      </c>
      <c r="F6" s="520">
        <f aca="true" t="shared" si="1" ref="F6:F14">E6/B6%</f>
        <v>21.598770176787085</v>
      </c>
      <c r="G6" s="382">
        <v>492</v>
      </c>
      <c r="H6" s="520">
        <f aca="true" t="shared" si="2" ref="H6:H14">G6/B6%</f>
        <v>12.605687932359723</v>
      </c>
      <c r="I6" s="382">
        <v>257</v>
      </c>
      <c r="J6" s="520">
        <f aca="true" t="shared" si="3" ref="J6:J14">I6/B6%</f>
        <v>6.584678452472457</v>
      </c>
      <c r="K6" s="382">
        <v>130</v>
      </c>
      <c r="L6" s="375">
        <f aca="true" t="shared" si="4" ref="L6:L14">K6/B6%</f>
        <v>3.3307712016397644</v>
      </c>
      <c r="M6" s="382">
        <v>365</v>
      </c>
      <c r="N6" s="377">
        <f aca="true" t="shared" si="5" ref="N6:N14">M6/B6%</f>
        <v>9.35178068152703</v>
      </c>
      <c r="O6" s="378">
        <v>5.21</v>
      </c>
      <c r="P6" s="25"/>
      <c r="Q6" s="846"/>
    </row>
    <row r="7" spans="1:17" s="24" customFormat="1" ht="16.5" customHeight="1">
      <c r="A7" s="354" t="s">
        <v>19</v>
      </c>
      <c r="B7" s="381">
        <v>2726</v>
      </c>
      <c r="C7" s="121">
        <v>1201</v>
      </c>
      <c r="D7" s="375">
        <f t="shared" si="0"/>
        <v>44.05722670579603</v>
      </c>
      <c r="E7" s="645">
        <v>654</v>
      </c>
      <c r="F7" s="520">
        <f t="shared" si="1"/>
        <v>23.99119589141599</v>
      </c>
      <c r="G7" s="121">
        <v>427</v>
      </c>
      <c r="H7" s="520">
        <f t="shared" si="2"/>
        <v>15.663976522377109</v>
      </c>
      <c r="I7" s="121">
        <v>149</v>
      </c>
      <c r="J7" s="520">
        <f t="shared" si="3"/>
        <v>5.465884079236977</v>
      </c>
      <c r="K7" s="121">
        <v>68</v>
      </c>
      <c r="L7" s="375">
        <f t="shared" si="4"/>
        <v>2.494497432134996</v>
      </c>
      <c r="M7" s="121">
        <v>227</v>
      </c>
      <c r="N7" s="377">
        <f t="shared" si="5"/>
        <v>8.327219369038884</v>
      </c>
      <c r="O7" s="355">
        <v>4.24</v>
      </c>
      <c r="P7" s="25"/>
      <c r="Q7" s="846"/>
    </row>
    <row r="8" spans="1:17" s="24" customFormat="1" ht="16.5" customHeight="1">
      <c r="A8" s="354" t="s">
        <v>20</v>
      </c>
      <c r="B8" s="381">
        <v>2242</v>
      </c>
      <c r="C8" s="121">
        <v>822</v>
      </c>
      <c r="D8" s="375">
        <f t="shared" si="0"/>
        <v>36.663693131132916</v>
      </c>
      <c r="E8" s="645">
        <v>767</v>
      </c>
      <c r="F8" s="520">
        <f t="shared" si="1"/>
        <v>34.21052631578947</v>
      </c>
      <c r="G8" s="121">
        <v>262</v>
      </c>
      <c r="H8" s="520">
        <f t="shared" si="2"/>
        <v>11.685994647636038</v>
      </c>
      <c r="I8" s="121">
        <v>112</v>
      </c>
      <c r="J8" s="520">
        <f t="shared" si="3"/>
        <v>4.9955396966993755</v>
      </c>
      <c r="K8" s="121">
        <v>88</v>
      </c>
      <c r="L8" s="375">
        <f t="shared" si="4"/>
        <v>3.9250669045495092</v>
      </c>
      <c r="M8" s="121">
        <v>191</v>
      </c>
      <c r="N8" s="377">
        <f t="shared" si="5"/>
        <v>8.519179304192685</v>
      </c>
      <c r="O8" s="355">
        <v>4.4</v>
      </c>
      <c r="P8" s="25"/>
      <c r="Q8" s="846"/>
    </row>
    <row r="9" spans="1:17" s="24" customFormat="1" ht="16.5" customHeight="1">
      <c r="A9" s="354" t="s">
        <v>21</v>
      </c>
      <c r="B9" s="381">
        <v>2823</v>
      </c>
      <c r="C9" s="121">
        <v>1109</v>
      </c>
      <c r="D9" s="375">
        <f t="shared" si="0"/>
        <v>39.284449167552246</v>
      </c>
      <c r="E9" s="645">
        <v>902</v>
      </c>
      <c r="F9" s="520">
        <f t="shared" si="1"/>
        <v>31.951824300389656</v>
      </c>
      <c r="G9" s="121">
        <v>376</v>
      </c>
      <c r="H9" s="520">
        <f t="shared" si="2"/>
        <v>13.319164009918525</v>
      </c>
      <c r="I9" s="121">
        <v>142</v>
      </c>
      <c r="J9" s="520">
        <f t="shared" si="3"/>
        <v>5.030109812256464</v>
      </c>
      <c r="K9" s="121">
        <v>69</v>
      </c>
      <c r="L9" s="375">
        <f t="shared" si="4"/>
        <v>2.4442082890541976</v>
      </c>
      <c r="M9" s="121">
        <v>225</v>
      </c>
      <c r="N9" s="377">
        <f t="shared" si="5"/>
        <v>7.970244420828905</v>
      </c>
      <c r="O9" s="355">
        <v>5.48</v>
      </c>
      <c r="P9" s="25"/>
      <c r="Q9" s="846"/>
    </row>
    <row r="10" spans="1:17" s="24" customFormat="1" ht="16.5" customHeight="1">
      <c r="A10" s="354" t="s">
        <v>22</v>
      </c>
      <c r="B10" s="381">
        <v>2639</v>
      </c>
      <c r="C10" s="121">
        <v>1066</v>
      </c>
      <c r="D10" s="375">
        <f t="shared" si="0"/>
        <v>40.39408866995074</v>
      </c>
      <c r="E10" s="645">
        <v>782</v>
      </c>
      <c r="F10" s="520">
        <f t="shared" si="1"/>
        <v>29.63243652898825</v>
      </c>
      <c r="G10" s="121">
        <v>303</v>
      </c>
      <c r="H10" s="520">
        <f t="shared" si="2"/>
        <v>11.481621826449413</v>
      </c>
      <c r="I10" s="121">
        <v>159</v>
      </c>
      <c r="J10" s="520">
        <f t="shared" si="3"/>
        <v>6.025009473285335</v>
      </c>
      <c r="K10" s="121">
        <v>72</v>
      </c>
      <c r="L10" s="375">
        <f t="shared" si="4"/>
        <v>2.7283061765820387</v>
      </c>
      <c r="M10" s="121">
        <v>257</v>
      </c>
      <c r="N10" s="377">
        <f t="shared" si="5"/>
        <v>9.738537324744222</v>
      </c>
      <c r="O10" s="355">
        <v>4.79</v>
      </c>
      <c r="P10" s="25"/>
      <c r="Q10" s="846"/>
    </row>
    <row r="11" spans="1:17" s="24" customFormat="1" ht="16.5" customHeight="1">
      <c r="A11" s="354" t="s">
        <v>23</v>
      </c>
      <c r="B11" s="381">
        <v>3883</v>
      </c>
      <c r="C11" s="121">
        <v>1345</v>
      </c>
      <c r="D11" s="375">
        <f t="shared" si="0"/>
        <v>34.63816636621169</v>
      </c>
      <c r="E11" s="645">
        <v>1524</v>
      </c>
      <c r="F11" s="520">
        <f t="shared" si="1"/>
        <v>39.248004120525366</v>
      </c>
      <c r="G11" s="121">
        <v>495</v>
      </c>
      <c r="H11" s="520">
        <f t="shared" si="2"/>
        <v>12.747875354107649</v>
      </c>
      <c r="I11" s="121">
        <v>197</v>
      </c>
      <c r="J11" s="520">
        <f t="shared" si="3"/>
        <v>5.073396858099408</v>
      </c>
      <c r="K11" s="121">
        <v>113</v>
      </c>
      <c r="L11" s="375">
        <f t="shared" si="4"/>
        <v>2.910121040432655</v>
      </c>
      <c r="M11" s="121">
        <v>209</v>
      </c>
      <c r="N11" s="377">
        <f t="shared" si="5"/>
        <v>5.38243626062323</v>
      </c>
      <c r="O11" s="355">
        <v>3.44</v>
      </c>
      <c r="P11" s="25"/>
      <c r="Q11" s="846"/>
    </row>
    <row r="12" spans="1:17" s="24" customFormat="1" ht="16.5" customHeight="1">
      <c r="A12" s="354" t="s">
        <v>12</v>
      </c>
      <c r="B12" s="381">
        <v>3993</v>
      </c>
      <c r="C12" s="121">
        <v>1451</v>
      </c>
      <c r="D12" s="375">
        <f t="shared" si="0"/>
        <v>36.33859253693964</v>
      </c>
      <c r="E12" s="645">
        <v>1401</v>
      </c>
      <c r="F12" s="520">
        <f t="shared" si="1"/>
        <v>35.08640120210368</v>
      </c>
      <c r="G12" s="121">
        <v>506</v>
      </c>
      <c r="H12" s="520">
        <f t="shared" si="2"/>
        <v>12.672176308539944</v>
      </c>
      <c r="I12" s="121">
        <v>248</v>
      </c>
      <c r="J12" s="520">
        <f t="shared" si="3"/>
        <v>6.210869020786376</v>
      </c>
      <c r="K12" s="121">
        <v>103</v>
      </c>
      <c r="L12" s="375">
        <f t="shared" si="4"/>
        <v>2.5795141497620837</v>
      </c>
      <c r="M12" s="121">
        <v>284</v>
      </c>
      <c r="N12" s="377">
        <f t="shared" si="5"/>
        <v>7.11244678186827</v>
      </c>
      <c r="O12" s="355">
        <v>4.44</v>
      </c>
      <c r="P12" s="25"/>
      <c r="Q12" s="846"/>
    </row>
    <row r="13" spans="1:17" s="24" customFormat="1" ht="16.5" customHeight="1" thickBot="1">
      <c r="A13" s="289" t="s">
        <v>13</v>
      </c>
      <c r="B13" s="381">
        <v>4828</v>
      </c>
      <c r="C13" s="356">
        <v>2167</v>
      </c>
      <c r="D13" s="617">
        <f t="shared" si="0"/>
        <v>44.88400994200497</v>
      </c>
      <c r="E13" s="647">
        <v>1388</v>
      </c>
      <c r="F13" s="642">
        <f t="shared" si="1"/>
        <v>28.74896437448219</v>
      </c>
      <c r="G13" s="356">
        <v>639</v>
      </c>
      <c r="H13" s="642">
        <f t="shared" si="2"/>
        <v>13.235294117647058</v>
      </c>
      <c r="I13" s="356">
        <v>221</v>
      </c>
      <c r="J13" s="642">
        <f t="shared" si="3"/>
        <v>4.577464788732394</v>
      </c>
      <c r="K13" s="356">
        <v>95</v>
      </c>
      <c r="L13" s="617">
        <f t="shared" si="4"/>
        <v>1.9676884838442419</v>
      </c>
      <c r="M13" s="356">
        <v>318</v>
      </c>
      <c r="N13" s="643">
        <f t="shared" si="5"/>
        <v>6.586578293289146</v>
      </c>
      <c r="O13" s="357">
        <v>3.66</v>
      </c>
      <c r="P13" s="25"/>
      <c r="Q13" s="846"/>
    </row>
    <row r="14" spans="1:17" s="24" customFormat="1" ht="16.5" customHeight="1" thickBot="1" thickTop="1">
      <c r="A14" s="358" t="s">
        <v>14</v>
      </c>
      <c r="B14" s="359">
        <f>SUM(B6:B13)</f>
        <v>27037</v>
      </c>
      <c r="C14" s="618">
        <f>SUM(C6:C13)</f>
        <v>10977</v>
      </c>
      <c r="D14" s="360">
        <f t="shared" si="0"/>
        <v>40.59991863002552</v>
      </c>
      <c r="E14" s="644">
        <f>SUM(E6:E13)</f>
        <v>8261</v>
      </c>
      <c r="F14" s="684">
        <f t="shared" si="1"/>
        <v>30.55442541702112</v>
      </c>
      <c r="G14" s="361">
        <f>SUM(G6:G13)</f>
        <v>3500</v>
      </c>
      <c r="H14" s="684">
        <f t="shared" si="2"/>
        <v>12.945223212634538</v>
      </c>
      <c r="I14" s="361">
        <f>SUM(I6:I13)</f>
        <v>1485</v>
      </c>
      <c r="J14" s="684">
        <f t="shared" si="3"/>
        <v>5.492473277360654</v>
      </c>
      <c r="K14" s="361">
        <f>SUM(K6:K13)</f>
        <v>738</v>
      </c>
      <c r="L14" s="360">
        <f t="shared" si="4"/>
        <v>2.7295927802640825</v>
      </c>
      <c r="M14" s="361">
        <f>SUM(M6:M13)</f>
        <v>2076</v>
      </c>
      <c r="N14" s="685">
        <f t="shared" si="5"/>
        <v>7.678366682694086</v>
      </c>
      <c r="O14" s="363">
        <v>4.39</v>
      </c>
      <c r="P14" s="25"/>
      <c r="Q14" s="846"/>
    </row>
    <row r="15" spans="1:16" s="24" customFormat="1" ht="7.5" customHeight="1" thickTop="1">
      <c r="A15" s="126"/>
      <c r="B15" s="123"/>
      <c r="C15" s="124"/>
      <c r="D15" s="122"/>
      <c r="E15" s="124"/>
      <c r="F15" s="521"/>
      <c r="G15" s="125"/>
      <c r="H15" s="521"/>
      <c r="I15" s="125"/>
      <c r="J15" s="521"/>
      <c r="K15" s="125"/>
      <c r="L15" s="122"/>
      <c r="M15" s="125"/>
      <c r="N15" s="122"/>
      <c r="O15" s="122"/>
      <c r="P15" s="25"/>
    </row>
    <row r="16" spans="1:15" ht="16.5" customHeight="1">
      <c r="A16" s="1156" t="s">
        <v>413</v>
      </c>
      <c r="B16" s="1156"/>
      <c r="C16" s="1156"/>
      <c r="D16" s="1156"/>
      <c r="E16" s="1156"/>
      <c r="F16" s="1156"/>
      <c r="G16" s="1156"/>
      <c r="H16" s="1156"/>
      <c r="I16" s="1156"/>
      <c r="J16" s="1156"/>
      <c r="K16" s="1156"/>
      <c r="L16" s="1156"/>
      <c r="M16" s="1156"/>
      <c r="N16" s="1156"/>
      <c r="O16" s="1156"/>
    </row>
    <row r="17" spans="1:15" s="14" customFormat="1" ht="3.75" customHeight="1" thickBot="1">
      <c r="A17" s="109"/>
      <c r="B17" s="109"/>
      <c r="C17" s="109"/>
      <c r="D17" s="109"/>
      <c r="E17" s="109"/>
      <c r="F17" s="109"/>
      <c r="G17" s="109"/>
      <c r="H17" s="109"/>
      <c r="I17" s="109"/>
      <c r="J17" s="109"/>
      <c r="K17" s="109"/>
      <c r="L17" s="109"/>
      <c r="M17" s="109"/>
      <c r="N17" s="109"/>
      <c r="O17" s="109"/>
    </row>
    <row r="18" spans="1:18" ht="15" customHeight="1" thickTop="1">
      <c r="A18" s="1149" t="s">
        <v>3</v>
      </c>
      <c r="B18" s="1157" t="s">
        <v>214</v>
      </c>
      <c r="C18" s="1153" t="s">
        <v>152</v>
      </c>
      <c r="D18" s="1153"/>
      <c r="E18" s="1153"/>
      <c r="F18" s="1153"/>
      <c r="G18" s="1153"/>
      <c r="H18" s="1153"/>
      <c r="I18" s="1153"/>
      <c r="J18" s="1153"/>
      <c r="K18" s="1153"/>
      <c r="L18" s="1153"/>
      <c r="M18" s="1153"/>
      <c r="N18" s="1154"/>
      <c r="O18" s="1149" t="s">
        <v>269</v>
      </c>
      <c r="R18" s="7"/>
    </row>
    <row r="19" spans="1:15" ht="15" customHeight="1">
      <c r="A19" s="1150"/>
      <c r="B19" s="1158"/>
      <c r="C19" s="1152" t="s">
        <v>64</v>
      </c>
      <c r="D19" s="1152"/>
      <c r="E19" s="1152" t="s">
        <v>159</v>
      </c>
      <c r="F19" s="1152"/>
      <c r="G19" s="1152" t="s">
        <v>160</v>
      </c>
      <c r="H19" s="1152"/>
      <c r="I19" s="1152" t="s">
        <v>161</v>
      </c>
      <c r="J19" s="1152"/>
      <c r="K19" s="1152" t="s">
        <v>162</v>
      </c>
      <c r="L19" s="1152"/>
      <c r="M19" s="1152" t="s">
        <v>170</v>
      </c>
      <c r="N19" s="1160"/>
      <c r="O19" s="1150"/>
    </row>
    <row r="20" spans="1:15" ht="15" customHeight="1" thickBot="1">
      <c r="A20" s="1102"/>
      <c r="B20" s="1159"/>
      <c r="C20" s="379" t="s">
        <v>155</v>
      </c>
      <c r="D20" s="379" t="s">
        <v>44</v>
      </c>
      <c r="E20" s="379" t="s">
        <v>155</v>
      </c>
      <c r="F20" s="379" t="s">
        <v>44</v>
      </c>
      <c r="G20" s="379" t="s">
        <v>155</v>
      </c>
      <c r="H20" s="379" t="s">
        <v>44</v>
      </c>
      <c r="I20" s="379" t="s">
        <v>155</v>
      </c>
      <c r="J20" s="379" t="s">
        <v>44</v>
      </c>
      <c r="K20" s="379" t="s">
        <v>155</v>
      </c>
      <c r="L20" s="379" t="s">
        <v>44</v>
      </c>
      <c r="M20" s="379" t="s">
        <v>155</v>
      </c>
      <c r="N20" s="380" t="s">
        <v>44</v>
      </c>
      <c r="O20" s="1102"/>
    </row>
    <row r="21" spans="1:15" ht="15" customHeight="1" thickTop="1">
      <c r="A21" s="372" t="s">
        <v>18</v>
      </c>
      <c r="B21" s="373">
        <v>2</v>
      </c>
      <c r="C21" s="374">
        <v>0</v>
      </c>
      <c r="D21" s="375" t="s">
        <v>273</v>
      </c>
      <c r="E21" s="374">
        <v>0</v>
      </c>
      <c r="F21" s="375" t="s">
        <v>52</v>
      </c>
      <c r="G21" s="374">
        <v>0</v>
      </c>
      <c r="H21" s="375" t="s">
        <v>52</v>
      </c>
      <c r="I21" s="376">
        <v>0</v>
      </c>
      <c r="J21" s="375" t="s">
        <v>52</v>
      </c>
      <c r="K21" s="376">
        <v>2</v>
      </c>
      <c r="L21" s="375">
        <f>K21/B21%</f>
        <v>100</v>
      </c>
      <c r="M21" s="374">
        <v>0</v>
      </c>
      <c r="N21" s="377" t="s">
        <v>273</v>
      </c>
      <c r="O21" s="378">
        <v>57.85</v>
      </c>
    </row>
    <row r="22" spans="1:15" ht="15" customHeight="1">
      <c r="A22" s="354" t="s">
        <v>19</v>
      </c>
      <c r="B22" s="373">
        <v>4</v>
      </c>
      <c r="C22" s="350">
        <v>0</v>
      </c>
      <c r="D22" s="375" t="s">
        <v>273</v>
      </c>
      <c r="E22" s="350">
        <v>0</v>
      </c>
      <c r="F22" s="375" t="s">
        <v>52</v>
      </c>
      <c r="G22" s="350">
        <v>0</v>
      </c>
      <c r="H22" s="375" t="s">
        <v>52</v>
      </c>
      <c r="I22" s="351">
        <v>0</v>
      </c>
      <c r="J22" s="375" t="s">
        <v>52</v>
      </c>
      <c r="K22" s="351">
        <v>0</v>
      </c>
      <c r="L22" s="375" t="s">
        <v>52</v>
      </c>
      <c r="M22" s="350">
        <v>4</v>
      </c>
      <c r="N22" s="377">
        <f>M22/B22%</f>
        <v>100</v>
      </c>
      <c r="O22" s="355">
        <v>203.9</v>
      </c>
    </row>
    <row r="23" spans="1:16" ht="16.5" customHeight="1">
      <c r="A23" s="354" t="s">
        <v>20</v>
      </c>
      <c r="B23" s="373">
        <v>0</v>
      </c>
      <c r="C23" s="352">
        <v>0</v>
      </c>
      <c r="D23" s="375" t="s">
        <v>273</v>
      </c>
      <c r="E23" s="350">
        <v>0</v>
      </c>
      <c r="F23" s="375" t="s">
        <v>52</v>
      </c>
      <c r="G23" s="350">
        <v>0</v>
      </c>
      <c r="H23" s="375" t="s">
        <v>52</v>
      </c>
      <c r="I23" s="120">
        <v>0</v>
      </c>
      <c r="J23" s="375" t="s">
        <v>52</v>
      </c>
      <c r="K23" s="120">
        <v>0</v>
      </c>
      <c r="L23" s="375" t="s">
        <v>52</v>
      </c>
      <c r="M23" s="352">
        <v>0</v>
      </c>
      <c r="N23" s="377" t="s">
        <v>52</v>
      </c>
      <c r="O23" s="355"/>
      <c r="P23" s="619"/>
    </row>
    <row r="24" spans="1:16" ht="16.5" customHeight="1">
      <c r="A24" s="354" t="s">
        <v>21</v>
      </c>
      <c r="B24" s="373">
        <v>7</v>
      </c>
      <c r="C24" s="352">
        <v>0</v>
      </c>
      <c r="D24" s="375" t="s">
        <v>273</v>
      </c>
      <c r="E24" s="350">
        <v>0</v>
      </c>
      <c r="F24" s="375" t="s">
        <v>52</v>
      </c>
      <c r="G24" s="350">
        <v>0</v>
      </c>
      <c r="H24" s="375" t="s">
        <v>52</v>
      </c>
      <c r="I24" s="120">
        <v>0</v>
      </c>
      <c r="J24" s="375" t="s">
        <v>52</v>
      </c>
      <c r="K24" s="120">
        <v>0</v>
      </c>
      <c r="L24" s="375" t="s">
        <v>52</v>
      </c>
      <c r="M24" s="352">
        <v>7</v>
      </c>
      <c r="N24" s="377">
        <f>M24/B24%</f>
        <v>99.99999999999999</v>
      </c>
      <c r="O24" s="355">
        <v>117.11</v>
      </c>
      <c r="P24" s="619"/>
    </row>
    <row r="25" spans="1:16" ht="16.5" customHeight="1">
      <c r="A25" s="354" t="s">
        <v>22</v>
      </c>
      <c r="B25" s="373">
        <v>1</v>
      </c>
      <c r="C25" s="352">
        <v>0</v>
      </c>
      <c r="D25" s="375" t="s">
        <v>273</v>
      </c>
      <c r="E25" s="350">
        <v>0</v>
      </c>
      <c r="F25" s="375" t="s">
        <v>52</v>
      </c>
      <c r="G25" s="350">
        <v>0</v>
      </c>
      <c r="H25" s="375" t="s">
        <v>52</v>
      </c>
      <c r="I25" s="120">
        <v>0</v>
      </c>
      <c r="J25" s="375" t="s">
        <v>52</v>
      </c>
      <c r="K25" s="120">
        <v>0</v>
      </c>
      <c r="L25" s="375" t="s">
        <v>52</v>
      </c>
      <c r="M25" s="352">
        <v>1</v>
      </c>
      <c r="N25" s="377">
        <f>M25/B25%</f>
        <v>100</v>
      </c>
      <c r="O25" s="355">
        <v>120.87</v>
      </c>
      <c r="P25" s="619"/>
    </row>
    <row r="26" spans="1:16" ht="16.5" customHeight="1">
      <c r="A26" s="354" t="s">
        <v>23</v>
      </c>
      <c r="B26" s="373">
        <v>0</v>
      </c>
      <c r="C26" s="352">
        <v>0</v>
      </c>
      <c r="D26" s="375" t="s">
        <v>52</v>
      </c>
      <c r="E26" s="350">
        <v>0</v>
      </c>
      <c r="F26" s="375" t="s">
        <v>52</v>
      </c>
      <c r="G26" s="350">
        <v>0</v>
      </c>
      <c r="H26" s="375" t="s">
        <v>52</v>
      </c>
      <c r="I26" s="120">
        <v>0</v>
      </c>
      <c r="J26" s="375" t="s">
        <v>52</v>
      </c>
      <c r="K26" s="120">
        <v>0</v>
      </c>
      <c r="L26" s="375" t="s">
        <v>52</v>
      </c>
      <c r="M26" s="352">
        <v>0</v>
      </c>
      <c r="N26" s="377" t="s">
        <v>52</v>
      </c>
      <c r="O26" s="355"/>
      <c r="P26" s="619"/>
    </row>
    <row r="27" spans="1:16" ht="16.5" customHeight="1">
      <c r="A27" s="354" t="s">
        <v>12</v>
      </c>
      <c r="B27" s="373">
        <v>5</v>
      </c>
      <c r="C27" s="352">
        <v>1</v>
      </c>
      <c r="D27" s="375">
        <f>C27/B27%</f>
        <v>20</v>
      </c>
      <c r="E27" s="350">
        <v>0</v>
      </c>
      <c r="F27" s="375" t="s">
        <v>52</v>
      </c>
      <c r="G27" s="350">
        <v>0</v>
      </c>
      <c r="H27" s="375" t="s">
        <v>52</v>
      </c>
      <c r="I27" s="120">
        <v>0</v>
      </c>
      <c r="J27" s="375" t="s">
        <v>52</v>
      </c>
      <c r="K27" s="120">
        <v>0</v>
      </c>
      <c r="L27" s="375" t="s">
        <v>52</v>
      </c>
      <c r="M27" s="352">
        <v>4</v>
      </c>
      <c r="N27" s="643">
        <f>M27/B27%</f>
        <v>80</v>
      </c>
      <c r="O27" s="355">
        <v>114.11</v>
      </c>
      <c r="P27" s="619"/>
    </row>
    <row r="28" spans="1:16" ht="16.5" customHeight="1" thickBot="1">
      <c r="A28" s="289" t="s">
        <v>13</v>
      </c>
      <c r="B28" s="373">
        <v>0</v>
      </c>
      <c r="C28" s="364">
        <v>0</v>
      </c>
      <c r="D28" s="375" t="s">
        <v>52</v>
      </c>
      <c r="E28" s="365">
        <v>0</v>
      </c>
      <c r="F28" s="375" t="s">
        <v>52</v>
      </c>
      <c r="G28" s="365">
        <v>0</v>
      </c>
      <c r="H28" s="375" t="s">
        <v>52</v>
      </c>
      <c r="I28" s="366">
        <v>0</v>
      </c>
      <c r="J28" s="375" t="s">
        <v>52</v>
      </c>
      <c r="K28" s="366">
        <v>0</v>
      </c>
      <c r="L28" s="617" t="s">
        <v>52</v>
      </c>
      <c r="M28" s="364">
        <v>0</v>
      </c>
      <c r="N28" s="763" t="s">
        <v>52</v>
      </c>
      <c r="O28" s="357"/>
      <c r="P28" s="619"/>
    </row>
    <row r="29" spans="1:16" ht="16.5" customHeight="1" thickBot="1" thickTop="1">
      <c r="A29" s="358" t="s">
        <v>14</v>
      </c>
      <c r="B29" s="367">
        <f>SUM(B21:B28)</f>
        <v>19</v>
      </c>
      <c r="C29" s="368">
        <f>SUM(C21:C28)</f>
        <v>1</v>
      </c>
      <c r="D29" s="360">
        <f>C29/B29%</f>
        <v>5.2631578947368425</v>
      </c>
      <c r="E29" s="368">
        <f>SUM(E21:E28)</f>
        <v>0</v>
      </c>
      <c r="F29" s="360" t="s">
        <v>52</v>
      </c>
      <c r="G29" s="368">
        <f>SUM(G21:G28)</f>
        <v>0</v>
      </c>
      <c r="H29" s="360" t="s">
        <v>52</v>
      </c>
      <c r="I29" s="369">
        <f>SUM(I21:I28)</f>
        <v>0</v>
      </c>
      <c r="J29" s="360" t="s">
        <v>52</v>
      </c>
      <c r="K29" s="369">
        <f>SUM(K21:K28)</f>
        <v>2</v>
      </c>
      <c r="L29" s="360" t="s">
        <v>52</v>
      </c>
      <c r="M29" s="368">
        <f>SUM(M21:M28)</f>
        <v>16</v>
      </c>
      <c r="N29" s="685">
        <f>M29/B29%</f>
        <v>84.21052631578948</v>
      </c>
      <c r="O29" s="363">
        <v>128.55</v>
      </c>
      <c r="P29" s="619"/>
    </row>
    <row r="30" spans="1:16" ht="7.5" customHeight="1" thickBot="1" thickTop="1">
      <c r="A30" s="126"/>
      <c r="B30" s="353"/>
      <c r="C30" s="126"/>
      <c r="D30" s="122"/>
      <c r="E30" s="126"/>
      <c r="F30" s="122"/>
      <c r="G30" s="126"/>
      <c r="H30" s="122"/>
      <c r="I30" s="126"/>
      <c r="J30" s="122"/>
      <c r="K30" s="126"/>
      <c r="L30" s="122"/>
      <c r="M30" s="126"/>
      <c r="N30" s="122"/>
      <c r="O30" s="122"/>
      <c r="P30" s="619"/>
    </row>
    <row r="31" spans="1:15" ht="15" customHeight="1" thickTop="1">
      <c r="A31" s="1149" t="s">
        <v>181</v>
      </c>
      <c r="B31" s="1157" t="s">
        <v>214</v>
      </c>
      <c r="C31" s="1153" t="s">
        <v>152</v>
      </c>
      <c r="D31" s="1153"/>
      <c r="E31" s="1153"/>
      <c r="F31" s="1153"/>
      <c r="G31" s="1153"/>
      <c r="H31" s="1153"/>
      <c r="I31" s="1153"/>
      <c r="J31" s="1153"/>
      <c r="K31" s="1153"/>
      <c r="L31" s="1153"/>
      <c r="M31" s="1153"/>
      <c r="N31" s="1154"/>
      <c r="O31" s="1149" t="s">
        <v>270</v>
      </c>
    </row>
    <row r="32" spans="1:15" ht="25.5" customHeight="1">
      <c r="A32" s="1150"/>
      <c r="B32" s="1158"/>
      <c r="C32" s="1152" t="s">
        <v>153</v>
      </c>
      <c r="D32" s="1152"/>
      <c r="E32" s="1152" t="s">
        <v>164</v>
      </c>
      <c r="F32" s="1152"/>
      <c r="G32" s="1152" t="s">
        <v>165</v>
      </c>
      <c r="H32" s="1152"/>
      <c r="I32" s="1152" t="s">
        <v>166</v>
      </c>
      <c r="J32" s="1152"/>
      <c r="K32" s="1152" t="s">
        <v>163</v>
      </c>
      <c r="L32" s="1152"/>
      <c r="M32" s="1152" t="s">
        <v>154</v>
      </c>
      <c r="N32" s="1160"/>
      <c r="O32" s="1150"/>
    </row>
    <row r="33" spans="1:15" ht="17.25" customHeight="1" thickBot="1">
      <c r="A33" s="1150"/>
      <c r="B33" s="1161"/>
      <c r="C33" s="365" t="s">
        <v>155</v>
      </c>
      <c r="D33" s="365" t="s">
        <v>44</v>
      </c>
      <c r="E33" s="365" t="s">
        <v>155</v>
      </c>
      <c r="F33" s="365" t="s">
        <v>44</v>
      </c>
      <c r="G33" s="365" t="s">
        <v>155</v>
      </c>
      <c r="H33" s="365" t="s">
        <v>44</v>
      </c>
      <c r="I33" s="365" t="s">
        <v>155</v>
      </c>
      <c r="J33" s="365" t="s">
        <v>44</v>
      </c>
      <c r="K33" s="365" t="s">
        <v>155</v>
      </c>
      <c r="L33" s="365" t="s">
        <v>44</v>
      </c>
      <c r="M33" s="365" t="s">
        <v>155</v>
      </c>
      <c r="N33" s="370" t="s">
        <v>44</v>
      </c>
      <c r="O33" s="1151"/>
    </row>
    <row r="34" spans="1:18" ht="16.5" customHeight="1" thickBot="1" thickTop="1">
      <c r="A34" s="1102"/>
      <c r="B34" s="371">
        <v>130</v>
      </c>
      <c r="C34" s="361">
        <v>37</v>
      </c>
      <c r="D34" s="360">
        <f>C34/B34%</f>
        <v>28.46153846153846</v>
      </c>
      <c r="E34" s="361">
        <v>30</v>
      </c>
      <c r="F34" s="360">
        <f>E34/B34%</f>
        <v>23.076923076923077</v>
      </c>
      <c r="G34" s="361">
        <v>7</v>
      </c>
      <c r="H34" s="360">
        <f>G34/B34%</f>
        <v>5.384615384615384</v>
      </c>
      <c r="I34" s="361">
        <v>8</v>
      </c>
      <c r="J34" s="360">
        <f>I34/B34%</f>
        <v>6.153846153846153</v>
      </c>
      <c r="K34" s="361">
        <v>10</v>
      </c>
      <c r="L34" s="360">
        <f>K34/B34%</f>
        <v>7.692307692307692</v>
      </c>
      <c r="M34" s="361">
        <v>38</v>
      </c>
      <c r="N34" s="362">
        <f>M34/B34%</f>
        <v>29.23076923076923</v>
      </c>
      <c r="O34" s="363">
        <v>15.59</v>
      </c>
      <c r="P34" s="349"/>
      <c r="Q34" s="7"/>
      <c r="R34" s="7"/>
    </row>
    <row r="35" ht="13.5" thickTop="1"/>
  </sheetData>
  <sheetProtection/>
  <mergeCells count="32">
    <mergeCell ref="A31:A34"/>
    <mergeCell ref="B31:B33"/>
    <mergeCell ref="I32:J32"/>
    <mergeCell ref="M19:N19"/>
    <mergeCell ref="K19:L19"/>
    <mergeCell ref="C32:D32"/>
    <mergeCell ref="M32:N32"/>
    <mergeCell ref="A16:O16"/>
    <mergeCell ref="A18:A20"/>
    <mergeCell ref="B3:B5"/>
    <mergeCell ref="C4:D4"/>
    <mergeCell ref="M4:N4"/>
    <mergeCell ref="G4:H4"/>
    <mergeCell ref="B18:B20"/>
    <mergeCell ref="C19:D19"/>
    <mergeCell ref="A1:O1"/>
    <mergeCell ref="I4:J4"/>
    <mergeCell ref="K4:L4"/>
    <mergeCell ref="O3:O5"/>
    <mergeCell ref="A3:A5"/>
    <mergeCell ref="C3:N3"/>
    <mergeCell ref="E4:F4"/>
    <mergeCell ref="O31:O33"/>
    <mergeCell ref="O18:O20"/>
    <mergeCell ref="E19:F19"/>
    <mergeCell ref="G32:H32"/>
    <mergeCell ref="E32:F32"/>
    <mergeCell ref="K32:L32"/>
    <mergeCell ref="I19:J19"/>
    <mergeCell ref="G19:H19"/>
    <mergeCell ref="C31:N31"/>
    <mergeCell ref="C18:N18"/>
  </mergeCells>
  <printOptions horizontalCentered="1"/>
  <pageMargins left="0.7874015748031497" right="0.7874015748031497" top="0.7874015748031497" bottom="0.5905511811023623" header="0.31496062992125984" footer="0.31496062992125984"/>
  <pageSetup fitToHeight="1" fitToWidth="1" horizontalDpi="600" verticalDpi="600" orientation="landscape" paperSize="9" scale="95" r:id="rId1"/>
  <ignoredErrors>
    <ignoredError sqref="F14 H14 J14 L14 D14 D29" formula="1"/>
  </ignoredErrors>
</worksheet>
</file>

<file path=xl/worksheets/sheet49.xml><?xml version="1.0" encoding="utf-8"?>
<worksheet xmlns="http://schemas.openxmlformats.org/spreadsheetml/2006/main" xmlns:r="http://schemas.openxmlformats.org/officeDocument/2006/relationships">
  <sheetPr>
    <tabColor rgb="FF92D050"/>
    <pageSetUpPr fitToPage="1"/>
  </sheetPr>
  <dimension ref="A1:P29"/>
  <sheetViews>
    <sheetView zoomScaleSheetLayoutView="100" zoomScalePageLayoutView="0" workbookViewId="0" topLeftCell="A1">
      <selection activeCell="A1" sqref="A1:M1"/>
    </sheetView>
  </sheetViews>
  <sheetFormatPr defaultColWidth="9.140625" defaultRowHeight="12.75"/>
  <cols>
    <col min="1" max="1" width="12.7109375" style="0" customWidth="1"/>
    <col min="2" max="2" width="9.8515625" style="0" customWidth="1"/>
    <col min="3" max="13" width="9.28125" style="0" customWidth="1"/>
  </cols>
  <sheetData>
    <row r="1" spans="1:13" ht="16.5" customHeight="1">
      <c r="A1" s="1014" t="s">
        <v>414</v>
      </c>
      <c r="B1" s="1014"/>
      <c r="C1" s="1014"/>
      <c r="D1" s="1014"/>
      <c r="E1" s="1014"/>
      <c r="F1" s="1014"/>
      <c r="G1" s="1014"/>
      <c r="H1" s="1014"/>
      <c r="I1" s="1014"/>
      <c r="J1" s="1014"/>
      <c r="K1" s="1014"/>
      <c r="L1" s="1014"/>
      <c r="M1" s="1014"/>
    </row>
    <row r="2" spans="1:13" s="1" customFormat="1" ht="3.75" customHeight="1" thickBot="1">
      <c r="A2" s="1049"/>
      <c r="B2" s="1049"/>
      <c r="C2" s="1049"/>
      <c r="D2" s="1049"/>
      <c r="E2" s="1049"/>
      <c r="F2" s="1049"/>
      <c r="G2" s="1049"/>
      <c r="H2" s="1049"/>
      <c r="I2" s="1049"/>
      <c r="J2" s="1049"/>
      <c r="K2" s="1049"/>
      <c r="L2" s="1049"/>
      <c r="M2" s="1049"/>
    </row>
    <row r="3" spans="1:13" s="1" customFormat="1" ht="30" customHeight="1" thickTop="1">
      <c r="A3" s="975" t="s">
        <v>3</v>
      </c>
      <c r="B3" s="978" t="s">
        <v>60</v>
      </c>
      <c r="C3" s="981" t="s">
        <v>61</v>
      </c>
      <c r="D3" s="981"/>
      <c r="E3" s="981" t="s">
        <v>62</v>
      </c>
      <c r="F3" s="981"/>
      <c r="G3" s="981" t="s">
        <v>63</v>
      </c>
      <c r="H3" s="981"/>
      <c r="I3" s="981" t="s">
        <v>64</v>
      </c>
      <c r="J3" s="981"/>
      <c r="K3" s="981" t="s">
        <v>65</v>
      </c>
      <c r="L3" s="981"/>
      <c r="M3" s="982" t="s">
        <v>66</v>
      </c>
    </row>
    <row r="4" spans="1:13" s="1" customFormat="1" ht="18" customHeight="1" thickBot="1">
      <c r="A4" s="977"/>
      <c r="B4" s="980"/>
      <c r="C4" s="327" t="s">
        <v>43</v>
      </c>
      <c r="D4" s="327" t="s">
        <v>44</v>
      </c>
      <c r="E4" s="327" t="s">
        <v>43</v>
      </c>
      <c r="F4" s="327" t="s">
        <v>44</v>
      </c>
      <c r="G4" s="327" t="s">
        <v>43</v>
      </c>
      <c r="H4" s="327" t="s">
        <v>44</v>
      </c>
      <c r="I4" s="327" t="s">
        <v>43</v>
      </c>
      <c r="J4" s="327" t="s">
        <v>44</v>
      </c>
      <c r="K4" s="327" t="s">
        <v>43</v>
      </c>
      <c r="L4" s="327" t="s">
        <v>44</v>
      </c>
      <c r="M4" s="1007"/>
    </row>
    <row r="5" spans="1:13" s="1" customFormat="1" ht="18" customHeight="1" thickTop="1">
      <c r="A5" s="136" t="s">
        <v>18</v>
      </c>
      <c r="B5" s="411">
        <v>257</v>
      </c>
      <c r="C5" s="412">
        <v>188</v>
      </c>
      <c r="D5" s="325">
        <f aca="true" t="shared" si="0" ref="D5:D13">C5/B5*100</f>
        <v>73.15175097276264</v>
      </c>
      <c r="E5" s="413">
        <v>29</v>
      </c>
      <c r="F5" s="325">
        <f aca="true" t="shared" si="1" ref="F5:F13">E5/B5*100</f>
        <v>11.284046692607005</v>
      </c>
      <c r="G5" s="413">
        <v>27</v>
      </c>
      <c r="H5" s="325">
        <f aca="true" t="shared" si="2" ref="H5:H13">G5/B5*100</f>
        <v>10.505836575875486</v>
      </c>
      <c r="I5" s="413">
        <v>7</v>
      </c>
      <c r="J5" s="325">
        <f aca="true" t="shared" si="3" ref="J5:J13">I5/B5*100</f>
        <v>2.7237354085603114</v>
      </c>
      <c r="K5" s="413">
        <v>6</v>
      </c>
      <c r="L5" s="325">
        <f aca="true" t="shared" si="4" ref="L5:L13">K5/B5*100</f>
        <v>2.3346303501945527</v>
      </c>
      <c r="M5" s="415">
        <f aca="true" t="shared" si="5" ref="M5:M13">(C5*60+E5*135+G5*270+I5*540+K5*1080)/B5</f>
        <v>127.41245136186771</v>
      </c>
    </row>
    <row r="6" spans="1:13" s="1" customFormat="1" ht="18" customHeight="1">
      <c r="A6" s="137" t="s">
        <v>19</v>
      </c>
      <c r="B6" s="411">
        <v>412</v>
      </c>
      <c r="C6" s="100">
        <v>359</v>
      </c>
      <c r="D6" s="321">
        <f t="shared" si="0"/>
        <v>87.13592233009709</v>
      </c>
      <c r="E6" s="38">
        <v>31</v>
      </c>
      <c r="F6" s="321">
        <f t="shared" si="1"/>
        <v>7.524271844660194</v>
      </c>
      <c r="G6" s="38">
        <v>17</v>
      </c>
      <c r="H6" s="321">
        <f t="shared" si="2"/>
        <v>4.12621359223301</v>
      </c>
      <c r="I6" s="38">
        <v>3</v>
      </c>
      <c r="J6" s="321">
        <f t="shared" si="3"/>
        <v>0.7281553398058253</v>
      </c>
      <c r="K6" s="38">
        <v>2</v>
      </c>
      <c r="L6" s="321">
        <f t="shared" si="4"/>
        <v>0.48543689320388345</v>
      </c>
      <c r="M6" s="342">
        <f t="shared" si="5"/>
        <v>82.75485436893204</v>
      </c>
    </row>
    <row r="7" spans="1:13" s="1" customFormat="1" ht="18" customHeight="1">
      <c r="A7" s="137" t="s">
        <v>20</v>
      </c>
      <c r="B7" s="411">
        <v>276</v>
      </c>
      <c r="C7" s="100">
        <v>223</v>
      </c>
      <c r="D7" s="321">
        <f t="shared" si="0"/>
        <v>80.79710144927536</v>
      </c>
      <c r="E7" s="38">
        <v>40</v>
      </c>
      <c r="F7" s="321">
        <f t="shared" si="1"/>
        <v>14.492753623188406</v>
      </c>
      <c r="G7" s="38">
        <v>10</v>
      </c>
      <c r="H7" s="321">
        <f t="shared" si="2"/>
        <v>3.6231884057971016</v>
      </c>
      <c r="I7" s="38">
        <v>3</v>
      </c>
      <c r="J7" s="321">
        <f t="shared" si="3"/>
        <v>1.0869565217391304</v>
      </c>
      <c r="K7" s="38">
        <v>0</v>
      </c>
      <c r="L7" s="321">
        <f t="shared" si="4"/>
        <v>0</v>
      </c>
      <c r="M7" s="342">
        <f t="shared" si="5"/>
        <v>83.69565217391305</v>
      </c>
    </row>
    <row r="8" spans="1:13" s="1" customFormat="1" ht="18" customHeight="1">
      <c r="A8" s="137" t="s">
        <v>21</v>
      </c>
      <c r="B8" s="411">
        <v>259</v>
      </c>
      <c r="C8" s="100">
        <v>214</v>
      </c>
      <c r="D8" s="321">
        <f t="shared" si="0"/>
        <v>82.62548262548263</v>
      </c>
      <c r="E8" s="38">
        <v>15</v>
      </c>
      <c r="F8" s="321">
        <f t="shared" si="1"/>
        <v>5.7915057915057915</v>
      </c>
      <c r="G8" s="38">
        <v>18</v>
      </c>
      <c r="H8" s="321">
        <f t="shared" si="2"/>
        <v>6.94980694980695</v>
      </c>
      <c r="I8" s="38">
        <v>10</v>
      </c>
      <c r="J8" s="321">
        <f t="shared" si="3"/>
        <v>3.861003861003861</v>
      </c>
      <c r="K8" s="38">
        <v>2</v>
      </c>
      <c r="L8" s="321">
        <f t="shared" si="4"/>
        <v>0.7722007722007722</v>
      </c>
      <c r="M8" s="342">
        <f t="shared" si="5"/>
        <v>105.34749034749035</v>
      </c>
    </row>
    <row r="9" spans="1:13" s="1" customFormat="1" ht="18" customHeight="1">
      <c r="A9" s="137" t="s">
        <v>22</v>
      </c>
      <c r="B9" s="411">
        <v>176</v>
      </c>
      <c r="C9" s="100">
        <v>158</v>
      </c>
      <c r="D9" s="321">
        <f t="shared" si="0"/>
        <v>89.77272727272727</v>
      </c>
      <c r="E9" s="38">
        <v>8</v>
      </c>
      <c r="F9" s="321">
        <f t="shared" si="1"/>
        <v>4.545454545454546</v>
      </c>
      <c r="G9" s="38">
        <v>6</v>
      </c>
      <c r="H9" s="321">
        <f t="shared" si="2"/>
        <v>3.4090909090909087</v>
      </c>
      <c r="I9" s="38">
        <v>4</v>
      </c>
      <c r="J9" s="321">
        <f t="shared" si="3"/>
        <v>2.272727272727273</v>
      </c>
      <c r="K9" s="38">
        <v>0</v>
      </c>
      <c r="L9" s="321">
        <f t="shared" si="4"/>
        <v>0</v>
      </c>
      <c r="M9" s="342">
        <f t="shared" si="5"/>
        <v>81.47727272727273</v>
      </c>
    </row>
    <row r="10" spans="1:13" s="1" customFormat="1" ht="18" customHeight="1">
      <c r="A10" s="137" t="s">
        <v>23</v>
      </c>
      <c r="B10" s="411">
        <v>198</v>
      </c>
      <c r="C10" s="100">
        <v>142</v>
      </c>
      <c r="D10" s="321">
        <f t="shared" si="0"/>
        <v>71.71717171717171</v>
      </c>
      <c r="E10" s="38">
        <v>32</v>
      </c>
      <c r="F10" s="321">
        <f t="shared" si="1"/>
        <v>16.161616161616163</v>
      </c>
      <c r="G10" s="38">
        <v>16</v>
      </c>
      <c r="H10" s="321">
        <f t="shared" si="2"/>
        <v>8.080808080808081</v>
      </c>
      <c r="I10" s="38">
        <v>7</v>
      </c>
      <c r="J10" s="321">
        <f t="shared" si="3"/>
        <v>3.535353535353535</v>
      </c>
      <c r="K10" s="38">
        <v>1</v>
      </c>
      <c r="L10" s="321">
        <f t="shared" si="4"/>
        <v>0.5050505050505051</v>
      </c>
      <c r="M10" s="342">
        <f t="shared" si="5"/>
        <v>111.21212121212122</v>
      </c>
    </row>
    <row r="11" spans="1:13" s="1" customFormat="1" ht="18" customHeight="1">
      <c r="A11" s="137" t="s">
        <v>12</v>
      </c>
      <c r="B11" s="411">
        <v>157</v>
      </c>
      <c r="C11" s="100">
        <v>119</v>
      </c>
      <c r="D11" s="321">
        <f t="shared" si="0"/>
        <v>75.79617834394905</v>
      </c>
      <c r="E11" s="38">
        <v>21</v>
      </c>
      <c r="F11" s="321">
        <f t="shared" si="1"/>
        <v>13.375796178343949</v>
      </c>
      <c r="G11" s="38">
        <v>11</v>
      </c>
      <c r="H11" s="321">
        <f t="shared" si="2"/>
        <v>7.006369426751593</v>
      </c>
      <c r="I11" s="38">
        <v>5</v>
      </c>
      <c r="J11" s="321">
        <f t="shared" si="3"/>
        <v>3.1847133757961785</v>
      </c>
      <c r="K11" s="38">
        <v>1</v>
      </c>
      <c r="L11" s="321">
        <f t="shared" si="4"/>
        <v>0.6369426751592357</v>
      </c>
      <c r="M11" s="342">
        <f t="shared" si="5"/>
        <v>106.52866242038216</v>
      </c>
    </row>
    <row r="12" spans="1:13" s="1" customFormat="1" ht="18" customHeight="1" thickBot="1">
      <c r="A12" s="143" t="s">
        <v>13</v>
      </c>
      <c r="B12" s="411">
        <v>298</v>
      </c>
      <c r="C12" s="410">
        <v>239</v>
      </c>
      <c r="D12" s="333">
        <f t="shared" si="0"/>
        <v>80.20134228187919</v>
      </c>
      <c r="E12" s="305">
        <v>30</v>
      </c>
      <c r="F12" s="333">
        <f t="shared" si="1"/>
        <v>10.06711409395973</v>
      </c>
      <c r="G12" s="305">
        <v>17</v>
      </c>
      <c r="H12" s="333">
        <f t="shared" si="2"/>
        <v>5.704697986577181</v>
      </c>
      <c r="I12" s="305">
        <v>11</v>
      </c>
      <c r="J12" s="333">
        <f t="shared" si="3"/>
        <v>3.691275167785235</v>
      </c>
      <c r="K12" s="305">
        <v>1</v>
      </c>
      <c r="L12" s="333">
        <f t="shared" si="4"/>
        <v>0.33557046979865773</v>
      </c>
      <c r="M12" s="347">
        <f t="shared" si="5"/>
        <v>100.67114093959732</v>
      </c>
    </row>
    <row r="13" spans="1:16" s="1" customFormat="1" ht="19.5" customHeight="1" thickBot="1" thickTop="1">
      <c r="A13" s="148" t="s">
        <v>14</v>
      </c>
      <c r="B13" s="335">
        <f>SUM(B5:B12)</f>
        <v>2033</v>
      </c>
      <c r="C13" s="335">
        <f>SUM(C5:C12)</f>
        <v>1642</v>
      </c>
      <c r="D13" s="336">
        <f t="shared" si="0"/>
        <v>80.7673389080177</v>
      </c>
      <c r="E13" s="319">
        <f>SUM(E5:E12)</f>
        <v>206</v>
      </c>
      <c r="F13" s="336">
        <f t="shared" si="1"/>
        <v>10.132808657156911</v>
      </c>
      <c r="G13" s="319">
        <f>SUM(G5:G12)</f>
        <v>122</v>
      </c>
      <c r="H13" s="336">
        <f t="shared" si="2"/>
        <v>6.0009837678307925</v>
      </c>
      <c r="I13" s="319">
        <f>SUM(I5:I12)</f>
        <v>50</v>
      </c>
      <c r="J13" s="336">
        <f t="shared" si="3"/>
        <v>2.459419576979833</v>
      </c>
      <c r="K13" s="319">
        <f>SUM(K5:K12)</f>
        <v>13</v>
      </c>
      <c r="L13" s="336">
        <f t="shared" si="4"/>
        <v>0.6394490900147565</v>
      </c>
      <c r="M13" s="337">
        <f t="shared" si="5"/>
        <v>98.52926709296607</v>
      </c>
      <c r="O13" s="417"/>
      <c r="P13" s="417"/>
    </row>
    <row r="14" spans="1:13" s="1" customFormat="1" ht="7.5" customHeight="1" thickTop="1">
      <c r="A14" s="9"/>
      <c r="B14" s="10"/>
      <c r="C14" s="10"/>
      <c r="D14" s="53"/>
      <c r="E14" s="10"/>
      <c r="F14" s="53"/>
      <c r="G14" s="10"/>
      <c r="H14" s="53"/>
      <c r="I14" s="10"/>
      <c r="J14" s="53"/>
      <c r="K14" s="10"/>
      <c r="L14" s="53"/>
      <c r="M14" s="10"/>
    </row>
    <row r="15" spans="1:13" s="1" customFormat="1" ht="16.5" customHeight="1">
      <c r="A15" s="1162" t="s">
        <v>416</v>
      </c>
      <c r="B15" s="1162"/>
      <c r="C15" s="1162"/>
      <c r="D15" s="1162"/>
      <c r="E15" s="1162"/>
      <c r="F15" s="1163"/>
      <c r="G15" s="1162"/>
      <c r="H15" s="1163"/>
      <c r="I15" s="1162"/>
      <c r="J15" s="1163"/>
      <c r="K15" s="1162"/>
      <c r="L15" s="1162"/>
      <c r="M15" s="1162"/>
    </row>
    <row r="16" spans="1:13" s="1" customFormat="1" ht="3.75" customHeight="1" thickBot="1">
      <c r="A16" s="1049"/>
      <c r="B16" s="1049"/>
      <c r="C16" s="1049"/>
      <c r="D16" s="1049"/>
      <c r="E16" s="1049"/>
      <c r="F16" s="1049"/>
      <c r="G16" s="1049"/>
      <c r="H16" s="1049"/>
      <c r="I16" s="1049"/>
      <c r="J16" s="1049"/>
      <c r="K16" s="1049"/>
      <c r="L16" s="1049"/>
      <c r="M16" s="1049"/>
    </row>
    <row r="17" spans="1:13" s="1" customFormat="1" ht="30" customHeight="1" thickTop="1">
      <c r="A17" s="975" t="s">
        <v>3</v>
      </c>
      <c r="B17" s="978" t="s">
        <v>60</v>
      </c>
      <c r="C17" s="981" t="s">
        <v>61</v>
      </c>
      <c r="D17" s="981"/>
      <c r="E17" s="981" t="s">
        <v>62</v>
      </c>
      <c r="F17" s="981"/>
      <c r="G17" s="981" t="s">
        <v>63</v>
      </c>
      <c r="H17" s="981"/>
      <c r="I17" s="981" t="s">
        <v>64</v>
      </c>
      <c r="J17" s="981"/>
      <c r="K17" s="981" t="s">
        <v>65</v>
      </c>
      <c r="L17" s="981"/>
      <c r="M17" s="982" t="s">
        <v>66</v>
      </c>
    </row>
    <row r="18" spans="1:13" s="1" customFormat="1" ht="18" customHeight="1" thickBot="1">
      <c r="A18" s="977"/>
      <c r="B18" s="980"/>
      <c r="C18" s="327" t="s">
        <v>43</v>
      </c>
      <c r="D18" s="327" t="s">
        <v>44</v>
      </c>
      <c r="E18" s="327" t="s">
        <v>43</v>
      </c>
      <c r="F18" s="327" t="s">
        <v>44</v>
      </c>
      <c r="G18" s="327" t="s">
        <v>43</v>
      </c>
      <c r="H18" s="327" t="s">
        <v>44</v>
      </c>
      <c r="I18" s="327" t="s">
        <v>43</v>
      </c>
      <c r="J18" s="327" t="s">
        <v>44</v>
      </c>
      <c r="K18" s="327" t="s">
        <v>43</v>
      </c>
      <c r="L18" s="327" t="s">
        <v>44</v>
      </c>
      <c r="M18" s="1007"/>
    </row>
    <row r="19" spans="1:13" s="1" customFormat="1" ht="18" customHeight="1" thickTop="1">
      <c r="A19" s="136" t="s">
        <v>18</v>
      </c>
      <c r="B19" s="329">
        <v>0</v>
      </c>
      <c r="C19" s="324">
        <v>0</v>
      </c>
      <c r="D19" s="333" t="s">
        <v>52</v>
      </c>
      <c r="E19" s="324">
        <v>0</v>
      </c>
      <c r="F19" s="325" t="s">
        <v>52</v>
      </c>
      <c r="G19" s="324">
        <v>0</v>
      </c>
      <c r="H19" s="325" t="s">
        <v>52</v>
      </c>
      <c r="I19" s="324">
        <v>0</v>
      </c>
      <c r="J19" s="325" t="s">
        <v>273</v>
      </c>
      <c r="K19" s="324">
        <v>0</v>
      </c>
      <c r="L19" s="321" t="s">
        <v>273</v>
      </c>
      <c r="M19" s="415" t="s">
        <v>273</v>
      </c>
    </row>
    <row r="20" spans="1:13" s="1" customFormat="1" ht="18" customHeight="1">
      <c r="A20" s="137" t="s">
        <v>19</v>
      </c>
      <c r="B20" s="329">
        <v>1</v>
      </c>
      <c r="C20" s="408">
        <v>0</v>
      </c>
      <c r="D20" s="333" t="s">
        <v>52</v>
      </c>
      <c r="E20" s="38">
        <v>0</v>
      </c>
      <c r="F20" s="325" t="s">
        <v>52</v>
      </c>
      <c r="G20" s="38">
        <v>0</v>
      </c>
      <c r="H20" s="325" t="s">
        <v>52</v>
      </c>
      <c r="I20" s="408">
        <v>0</v>
      </c>
      <c r="J20" s="325" t="s">
        <v>52</v>
      </c>
      <c r="K20" s="38">
        <v>1</v>
      </c>
      <c r="L20" s="321">
        <f>K20/B20%</f>
        <v>100</v>
      </c>
      <c r="M20" s="415">
        <f>(C20*60+E20*135+G20*270+I20*540+K20*1080)/B20</f>
        <v>1080</v>
      </c>
    </row>
    <row r="21" spans="1:13" s="1" customFormat="1" ht="18" customHeight="1">
      <c r="A21" s="137" t="s">
        <v>20</v>
      </c>
      <c r="B21" s="329">
        <v>0</v>
      </c>
      <c r="C21" s="408">
        <v>0</v>
      </c>
      <c r="D21" s="333" t="s">
        <v>52</v>
      </c>
      <c r="E21" s="38">
        <v>0</v>
      </c>
      <c r="F21" s="325" t="s">
        <v>52</v>
      </c>
      <c r="G21" s="38">
        <v>0</v>
      </c>
      <c r="H21" s="325" t="s">
        <v>52</v>
      </c>
      <c r="I21" s="408">
        <v>0</v>
      </c>
      <c r="J21" s="325" t="s">
        <v>52</v>
      </c>
      <c r="K21" s="38">
        <v>0</v>
      </c>
      <c r="L21" s="321" t="s">
        <v>52</v>
      </c>
      <c r="M21" s="415" t="s">
        <v>52</v>
      </c>
    </row>
    <row r="22" spans="1:13" s="1" customFormat="1" ht="18" customHeight="1">
      <c r="A22" s="137" t="s">
        <v>21</v>
      </c>
      <c r="B22" s="329">
        <v>3</v>
      </c>
      <c r="C22" s="408">
        <v>0</v>
      </c>
      <c r="D22" s="333" t="s">
        <v>52</v>
      </c>
      <c r="E22" s="408">
        <v>1</v>
      </c>
      <c r="F22" s="325">
        <v>2</v>
      </c>
      <c r="G22" s="408">
        <v>2</v>
      </c>
      <c r="H22" s="325">
        <f>G22/B22*100</f>
        <v>66.66666666666666</v>
      </c>
      <c r="I22" s="38">
        <v>0</v>
      </c>
      <c r="J22" s="325" t="s">
        <v>273</v>
      </c>
      <c r="K22" s="38">
        <v>0</v>
      </c>
      <c r="L22" s="321" t="s">
        <v>52</v>
      </c>
      <c r="M22" s="415">
        <f>(C22*60+E22*135+G22*270+I22*540+K22*1080)/B22</f>
        <v>225</v>
      </c>
    </row>
    <row r="23" spans="1:13" s="1" customFormat="1" ht="18" customHeight="1">
      <c r="A23" s="137" t="s">
        <v>22</v>
      </c>
      <c r="B23" s="329">
        <v>0</v>
      </c>
      <c r="C23" s="408">
        <v>0</v>
      </c>
      <c r="D23" s="333" t="s">
        <v>52</v>
      </c>
      <c r="E23" s="38">
        <v>0</v>
      </c>
      <c r="F23" s="325" t="s">
        <v>52</v>
      </c>
      <c r="G23" s="38">
        <v>0</v>
      </c>
      <c r="H23" s="325" t="s">
        <v>52</v>
      </c>
      <c r="I23" s="38">
        <v>0</v>
      </c>
      <c r="J23" s="325" t="s">
        <v>52</v>
      </c>
      <c r="K23" s="38">
        <v>0</v>
      </c>
      <c r="L23" s="321" t="s">
        <v>52</v>
      </c>
      <c r="M23" s="415" t="s">
        <v>52</v>
      </c>
    </row>
    <row r="24" spans="1:13" s="1" customFormat="1" ht="18" customHeight="1">
      <c r="A24" s="137" t="s">
        <v>23</v>
      </c>
      <c r="B24" s="329">
        <v>0</v>
      </c>
      <c r="C24" s="38">
        <v>0</v>
      </c>
      <c r="D24" s="333" t="s">
        <v>52</v>
      </c>
      <c r="E24" s="38">
        <v>0</v>
      </c>
      <c r="F24" s="325" t="s">
        <v>52</v>
      </c>
      <c r="G24" s="38">
        <v>0</v>
      </c>
      <c r="H24" s="325" t="s">
        <v>52</v>
      </c>
      <c r="I24" s="38">
        <v>0</v>
      </c>
      <c r="J24" s="325" t="s">
        <v>52</v>
      </c>
      <c r="K24" s="38">
        <v>0</v>
      </c>
      <c r="L24" s="321" t="s">
        <v>52</v>
      </c>
      <c r="M24" s="342" t="s">
        <v>52</v>
      </c>
    </row>
    <row r="25" spans="1:13" s="1" customFormat="1" ht="18" customHeight="1">
      <c r="A25" s="137" t="s">
        <v>12</v>
      </c>
      <c r="B25" s="329">
        <v>0</v>
      </c>
      <c r="C25" s="408">
        <v>0</v>
      </c>
      <c r="D25" s="333" t="s">
        <v>52</v>
      </c>
      <c r="E25" s="408">
        <v>0</v>
      </c>
      <c r="F25" s="325" t="s">
        <v>52</v>
      </c>
      <c r="G25" s="408">
        <v>0</v>
      </c>
      <c r="H25" s="325" t="s">
        <v>52</v>
      </c>
      <c r="I25" s="408">
        <v>0</v>
      </c>
      <c r="J25" s="325" t="s">
        <v>52</v>
      </c>
      <c r="K25" s="38">
        <v>0</v>
      </c>
      <c r="L25" s="321" t="s">
        <v>52</v>
      </c>
      <c r="M25" s="342" t="s">
        <v>52</v>
      </c>
    </row>
    <row r="26" spans="1:13" s="1" customFormat="1" ht="18" customHeight="1">
      <c r="A26" s="137" t="s">
        <v>13</v>
      </c>
      <c r="B26" s="329">
        <v>0</v>
      </c>
      <c r="C26" s="38">
        <v>0</v>
      </c>
      <c r="D26" s="333" t="s">
        <v>52</v>
      </c>
      <c r="E26" s="408">
        <v>0</v>
      </c>
      <c r="F26" s="325" t="s">
        <v>52</v>
      </c>
      <c r="G26" s="408">
        <v>0</v>
      </c>
      <c r="H26" s="325" t="s">
        <v>52</v>
      </c>
      <c r="I26" s="408">
        <v>0</v>
      </c>
      <c r="J26" s="325" t="s">
        <v>52</v>
      </c>
      <c r="K26" s="408">
        <v>0</v>
      </c>
      <c r="L26" s="321" t="s">
        <v>52</v>
      </c>
      <c r="M26" s="342" t="s">
        <v>52</v>
      </c>
    </row>
    <row r="27" spans="1:13" s="1" customFormat="1" ht="18" customHeight="1" thickBot="1">
      <c r="A27" s="143" t="s">
        <v>182</v>
      </c>
      <c r="B27" s="329">
        <v>17</v>
      </c>
      <c r="C27" s="305">
        <v>9</v>
      </c>
      <c r="D27" s="333">
        <f>C27/B27%</f>
        <v>52.94117647058823</v>
      </c>
      <c r="E27" s="409">
        <v>2</v>
      </c>
      <c r="F27" s="325">
        <f>E27/B27*100</f>
        <v>11.76470588235294</v>
      </c>
      <c r="G27" s="409">
        <v>3</v>
      </c>
      <c r="H27" s="333">
        <f>G27/B27*100</f>
        <v>17.647058823529413</v>
      </c>
      <c r="I27" s="409">
        <v>0</v>
      </c>
      <c r="J27" s="325" t="s">
        <v>273</v>
      </c>
      <c r="K27" s="409">
        <v>3</v>
      </c>
      <c r="L27" s="321">
        <f>K27/B27%</f>
        <v>17.64705882352941</v>
      </c>
      <c r="M27" s="342">
        <f>(C27*60+E27*135+G27*270+I27*540+K27*1080)/B27</f>
        <v>285.88235294117646</v>
      </c>
    </row>
    <row r="28" spans="1:16" s="1" customFormat="1" ht="19.5" customHeight="1" thickBot="1" thickTop="1">
      <c r="A28" s="148" t="s">
        <v>14</v>
      </c>
      <c r="B28" s="414">
        <f>SUM(B19:B27)</f>
        <v>21</v>
      </c>
      <c r="C28" s="414">
        <f>SUM(C19:C27)</f>
        <v>9</v>
      </c>
      <c r="D28" s="336">
        <f>C28/B28*100</f>
        <v>42.857142857142854</v>
      </c>
      <c r="E28" s="319">
        <f>SUM(E19:E27)</f>
        <v>3</v>
      </c>
      <c r="F28" s="336">
        <f>E28/B28*100</f>
        <v>14.285714285714285</v>
      </c>
      <c r="G28" s="319">
        <f>SUM(G19:G27)</f>
        <v>5</v>
      </c>
      <c r="H28" s="336">
        <f>G28/B28*100</f>
        <v>23.809523809523807</v>
      </c>
      <c r="I28" s="319">
        <f>SUM(I19:I27)</f>
        <v>0</v>
      </c>
      <c r="J28" s="336">
        <f>I28/B28*100</f>
        <v>0</v>
      </c>
      <c r="K28" s="319">
        <f>SUM(K19:K27)</f>
        <v>4</v>
      </c>
      <c r="L28" s="336">
        <f>K28/B28*100</f>
        <v>19.047619047619047</v>
      </c>
      <c r="M28" s="337">
        <f>(C28*60+E28*135+G28*270+I28*540+K28*1080)/B28</f>
        <v>315</v>
      </c>
      <c r="N28" s="77"/>
      <c r="O28" s="33"/>
      <c r="P28" s="33"/>
    </row>
    <row r="29" spans="2:14" ht="13.5" thickTop="1">
      <c r="B29" s="2"/>
      <c r="D29" s="2"/>
      <c r="F29" s="2"/>
      <c r="H29" s="2"/>
      <c r="J29" s="2"/>
      <c r="M29" s="2"/>
      <c r="N29" s="2"/>
    </row>
  </sheetData>
  <sheetProtection/>
  <mergeCells count="20">
    <mergeCell ref="E17:F17"/>
    <mergeCell ref="B3:B4"/>
    <mergeCell ref="G17:H17"/>
    <mergeCell ref="C17:D17"/>
    <mergeCell ref="A17:A18"/>
    <mergeCell ref="A16:M16"/>
    <mergeCell ref="I17:J17"/>
    <mergeCell ref="A15:M15"/>
    <mergeCell ref="K3:L3"/>
    <mergeCell ref="I3:J3"/>
    <mergeCell ref="A2:M2"/>
    <mergeCell ref="M3:M4"/>
    <mergeCell ref="B17:B18"/>
    <mergeCell ref="M17:M18"/>
    <mergeCell ref="K17:L17"/>
    <mergeCell ref="A1:M1"/>
    <mergeCell ref="C3:D3"/>
    <mergeCell ref="E3:F3"/>
    <mergeCell ref="A3:A4"/>
    <mergeCell ref="G3:H3"/>
  </mergeCells>
  <printOptions horizontalCentered="1"/>
  <pageMargins left="0.7874015748031497" right="0.7874015748031497" top="0.7874015748031497" bottom="0.7874015748031497" header="0.31496062992125984" footer="0.3149606299212598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A1:N30"/>
  <sheetViews>
    <sheetView zoomScalePageLayoutView="0" workbookViewId="0" topLeftCell="A1">
      <selection activeCell="A2" sqref="A2:N2"/>
    </sheetView>
  </sheetViews>
  <sheetFormatPr defaultColWidth="9.140625" defaultRowHeight="12.75"/>
  <cols>
    <col min="1" max="1" width="12.7109375" style="668" customWidth="1"/>
    <col min="2" max="2" width="9.28125" style="668" customWidth="1"/>
    <col min="3" max="14" width="8.28125" style="668" customWidth="1"/>
    <col min="15" max="16384" width="9.140625" style="668" customWidth="1"/>
  </cols>
  <sheetData>
    <row r="1" spans="1:14" ht="15.75" customHeight="1">
      <c r="A1" s="996" t="s">
        <v>0</v>
      </c>
      <c r="B1" s="996"/>
      <c r="C1" s="996"/>
      <c r="D1" s="996"/>
      <c r="E1" s="996"/>
      <c r="F1" s="996"/>
      <c r="G1" s="996"/>
      <c r="H1" s="996"/>
      <c r="I1" s="996"/>
      <c r="J1" s="996"/>
      <c r="K1" s="996"/>
      <c r="L1" s="996"/>
      <c r="M1" s="996"/>
      <c r="N1" s="996"/>
    </row>
    <row r="2" spans="1:14" ht="15.75" customHeight="1">
      <c r="A2" s="996" t="s">
        <v>1</v>
      </c>
      <c r="B2" s="996"/>
      <c r="C2" s="996"/>
      <c r="D2" s="996"/>
      <c r="E2" s="996"/>
      <c r="F2" s="996"/>
      <c r="G2" s="996"/>
      <c r="H2" s="996"/>
      <c r="I2" s="996"/>
      <c r="J2" s="996"/>
      <c r="K2" s="996"/>
      <c r="L2" s="996"/>
      <c r="M2" s="996"/>
      <c r="N2" s="996"/>
    </row>
    <row r="3" spans="1:14" ht="15.75" customHeight="1" thickBot="1">
      <c r="A3" s="997"/>
      <c r="B3" s="997"/>
      <c r="C3" s="997"/>
      <c r="D3" s="997"/>
      <c r="E3" s="997"/>
      <c r="F3" s="997"/>
      <c r="G3" s="997"/>
      <c r="H3" s="997"/>
      <c r="I3" s="997"/>
      <c r="J3" s="997"/>
      <c r="K3" s="997"/>
      <c r="L3" s="997"/>
      <c r="M3" s="997"/>
      <c r="N3" s="997"/>
    </row>
    <row r="4" spans="1:14" ht="15.75" customHeight="1" thickTop="1">
      <c r="A4" s="989" t="s">
        <v>3</v>
      </c>
      <c r="B4" s="998" t="s">
        <v>4</v>
      </c>
      <c r="C4" s="1001" t="s">
        <v>5</v>
      </c>
      <c r="D4" s="1001"/>
      <c r="E4" s="1001"/>
      <c r="F4" s="1001"/>
      <c r="G4" s="1001"/>
      <c r="H4" s="1001"/>
      <c r="I4" s="1001"/>
      <c r="J4" s="1001"/>
      <c r="K4" s="1001"/>
      <c r="L4" s="1001"/>
      <c r="M4" s="1001"/>
      <c r="N4" s="1002"/>
    </row>
    <row r="5" spans="1:14" ht="15.75" customHeight="1">
      <c r="A5" s="987"/>
      <c r="B5" s="999"/>
      <c r="C5" s="993" t="s">
        <v>6</v>
      </c>
      <c r="D5" s="993"/>
      <c r="E5" s="993"/>
      <c r="F5" s="993"/>
      <c r="G5" s="993"/>
      <c r="H5" s="993"/>
      <c r="I5" s="993" t="s">
        <v>7</v>
      </c>
      <c r="J5" s="993"/>
      <c r="K5" s="993"/>
      <c r="L5" s="993"/>
      <c r="M5" s="993"/>
      <c r="N5" s="994"/>
    </row>
    <row r="6" spans="1:14" ht="15.75" customHeight="1">
      <c r="A6" s="987"/>
      <c r="B6" s="999"/>
      <c r="C6" s="993" t="s">
        <v>8</v>
      </c>
      <c r="D6" s="993"/>
      <c r="E6" s="993" t="s">
        <v>187</v>
      </c>
      <c r="F6" s="993"/>
      <c r="G6" s="993" t="s">
        <v>9</v>
      </c>
      <c r="H6" s="993"/>
      <c r="I6" s="993" t="s">
        <v>8</v>
      </c>
      <c r="J6" s="993"/>
      <c r="K6" s="993" t="s">
        <v>187</v>
      </c>
      <c r="L6" s="993"/>
      <c r="M6" s="993" t="s">
        <v>9</v>
      </c>
      <c r="N6" s="994"/>
    </row>
    <row r="7" spans="1:14" ht="15.75" customHeight="1" thickBot="1">
      <c r="A7" s="990"/>
      <c r="B7" s="1000"/>
      <c r="C7" s="670" t="s">
        <v>10</v>
      </c>
      <c r="D7" s="670" t="s">
        <v>11</v>
      </c>
      <c r="E7" s="670" t="s">
        <v>10</v>
      </c>
      <c r="F7" s="670" t="s">
        <v>11</v>
      </c>
      <c r="G7" s="670" t="s">
        <v>10</v>
      </c>
      <c r="H7" s="670" t="s">
        <v>11</v>
      </c>
      <c r="I7" s="670" t="s">
        <v>10</v>
      </c>
      <c r="J7" s="670" t="s">
        <v>11</v>
      </c>
      <c r="K7" s="670" t="s">
        <v>10</v>
      </c>
      <c r="L7" s="670" t="s">
        <v>11</v>
      </c>
      <c r="M7" s="670" t="s">
        <v>10</v>
      </c>
      <c r="N7" s="671" t="s">
        <v>11</v>
      </c>
    </row>
    <row r="8" spans="1:14" ht="15.75" customHeight="1" thickTop="1">
      <c r="A8" s="995" t="s">
        <v>21</v>
      </c>
      <c r="B8" s="769">
        <v>2012</v>
      </c>
      <c r="C8" s="770">
        <v>0</v>
      </c>
      <c r="D8" s="770">
        <v>0</v>
      </c>
      <c r="E8" s="770">
        <v>4</v>
      </c>
      <c r="F8" s="770">
        <v>11</v>
      </c>
      <c r="G8" s="770">
        <v>14</v>
      </c>
      <c r="H8" s="770">
        <v>68</v>
      </c>
      <c r="I8" s="770">
        <v>397</v>
      </c>
      <c r="J8" s="770">
        <v>492</v>
      </c>
      <c r="K8" s="770">
        <v>396</v>
      </c>
      <c r="L8" s="770">
        <v>494</v>
      </c>
      <c r="M8" s="770">
        <v>51</v>
      </c>
      <c r="N8" s="771">
        <v>68</v>
      </c>
    </row>
    <row r="9" spans="1:14" ht="15.75" customHeight="1">
      <c r="A9" s="987"/>
      <c r="B9" s="769">
        <v>2013</v>
      </c>
      <c r="C9" s="770">
        <v>0</v>
      </c>
      <c r="D9" s="770">
        <v>0</v>
      </c>
      <c r="E9" s="770">
        <v>4</v>
      </c>
      <c r="F9" s="770">
        <v>28</v>
      </c>
      <c r="G9" s="770">
        <v>10</v>
      </c>
      <c r="H9" s="770">
        <v>40</v>
      </c>
      <c r="I9" s="770">
        <v>320</v>
      </c>
      <c r="J9" s="770">
        <v>396</v>
      </c>
      <c r="K9" s="770">
        <v>332</v>
      </c>
      <c r="L9" s="770">
        <v>412</v>
      </c>
      <c r="M9" s="770">
        <v>39</v>
      </c>
      <c r="N9" s="771">
        <v>52</v>
      </c>
    </row>
    <row r="10" spans="1:14" ht="15.75" customHeight="1">
      <c r="A10" s="987"/>
      <c r="B10" s="769">
        <v>2014</v>
      </c>
      <c r="C10" s="770">
        <v>0</v>
      </c>
      <c r="D10" s="770">
        <v>0</v>
      </c>
      <c r="E10" s="770">
        <v>5</v>
      </c>
      <c r="F10" s="770">
        <v>16</v>
      </c>
      <c r="G10" s="770">
        <v>6</v>
      </c>
      <c r="H10" s="770">
        <v>24</v>
      </c>
      <c r="I10" s="770">
        <v>354</v>
      </c>
      <c r="J10" s="770">
        <v>428</v>
      </c>
      <c r="K10" s="770">
        <v>340</v>
      </c>
      <c r="L10" s="770">
        <v>411</v>
      </c>
      <c r="M10" s="770">
        <v>53</v>
      </c>
      <c r="N10" s="771">
        <v>69</v>
      </c>
    </row>
    <row r="11" spans="1:14" ht="15.75" customHeight="1">
      <c r="A11" s="987"/>
      <c r="B11" s="769">
        <v>2015</v>
      </c>
      <c r="C11" s="770">
        <v>0</v>
      </c>
      <c r="D11" s="770">
        <v>0</v>
      </c>
      <c r="E11" s="770">
        <v>3</v>
      </c>
      <c r="F11" s="770">
        <v>13</v>
      </c>
      <c r="G11" s="770">
        <v>2</v>
      </c>
      <c r="H11" s="770">
        <v>11</v>
      </c>
      <c r="I11" s="770">
        <v>292</v>
      </c>
      <c r="J11" s="770">
        <v>292</v>
      </c>
      <c r="K11" s="770">
        <v>312</v>
      </c>
      <c r="L11" s="770">
        <v>347</v>
      </c>
      <c r="M11" s="770">
        <v>33</v>
      </c>
      <c r="N11" s="771">
        <v>33</v>
      </c>
    </row>
    <row r="12" spans="1:14" ht="15.75" customHeight="1">
      <c r="A12" s="987"/>
      <c r="B12" s="769">
        <v>2016</v>
      </c>
      <c r="C12" s="770">
        <v>0</v>
      </c>
      <c r="D12" s="770">
        <v>0</v>
      </c>
      <c r="E12" s="770">
        <v>2</v>
      </c>
      <c r="F12" s="770">
        <v>10</v>
      </c>
      <c r="G12" s="770">
        <v>0</v>
      </c>
      <c r="H12" s="770">
        <v>0</v>
      </c>
      <c r="I12" s="770">
        <v>277</v>
      </c>
      <c r="J12" s="770">
        <v>307</v>
      </c>
      <c r="K12" s="770">
        <v>282</v>
      </c>
      <c r="L12" s="770">
        <v>316</v>
      </c>
      <c r="M12" s="770">
        <v>28</v>
      </c>
      <c r="N12" s="771">
        <v>35</v>
      </c>
    </row>
    <row r="13" spans="1:14" ht="15.75" customHeight="1">
      <c r="A13" s="987" t="s">
        <v>22</v>
      </c>
      <c r="B13" s="769">
        <v>2012</v>
      </c>
      <c r="C13" s="770">
        <v>0</v>
      </c>
      <c r="D13" s="770">
        <v>0</v>
      </c>
      <c r="E13" s="770">
        <v>6</v>
      </c>
      <c r="F13" s="770">
        <v>17</v>
      </c>
      <c r="G13" s="770">
        <v>12</v>
      </c>
      <c r="H13" s="770">
        <v>34</v>
      </c>
      <c r="I13" s="770">
        <v>385</v>
      </c>
      <c r="J13" s="770">
        <v>433</v>
      </c>
      <c r="K13" s="770">
        <v>379</v>
      </c>
      <c r="L13" s="770">
        <v>434</v>
      </c>
      <c r="M13" s="770">
        <v>53</v>
      </c>
      <c r="N13" s="771">
        <v>56</v>
      </c>
    </row>
    <row r="14" spans="1:14" ht="15.75" customHeight="1">
      <c r="A14" s="987"/>
      <c r="B14" s="769">
        <v>2013</v>
      </c>
      <c r="C14" s="770">
        <v>0</v>
      </c>
      <c r="D14" s="770">
        <v>0</v>
      </c>
      <c r="E14" s="770">
        <v>6</v>
      </c>
      <c r="F14" s="770">
        <v>8</v>
      </c>
      <c r="G14" s="770">
        <v>6</v>
      </c>
      <c r="H14" s="770">
        <v>26</v>
      </c>
      <c r="I14" s="770">
        <v>405</v>
      </c>
      <c r="J14" s="770">
        <v>454</v>
      </c>
      <c r="K14" s="770">
        <v>417</v>
      </c>
      <c r="L14" s="770">
        <v>463</v>
      </c>
      <c r="M14" s="770">
        <v>41</v>
      </c>
      <c r="N14" s="771">
        <v>47</v>
      </c>
    </row>
    <row r="15" spans="1:14" ht="15.75" customHeight="1">
      <c r="A15" s="987"/>
      <c r="B15" s="769">
        <v>2014</v>
      </c>
      <c r="C15" s="770">
        <v>0</v>
      </c>
      <c r="D15" s="770">
        <v>0</v>
      </c>
      <c r="E15" s="770">
        <v>1</v>
      </c>
      <c r="F15" s="770">
        <v>4</v>
      </c>
      <c r="G15" s="770">
        <v>5</v>
      </c>
      <c r="H15" s="770">
        <v>22</v>
      </c>
      <c r="I15" s="770">
        <v>362</v>
      </c>
      <c r="J15" s="770">
        <v>413</v>
      </c>
      <c r="K15" s="770">
        <v>362</v>
      </c>
      <c r="L15" s="770">
        <v>411</v>
      </c>
      <c r="M15" s="770">
        <v>41</v>
      </c>
      <c r="N15" s="771">
        <v>49</v>
      </c>
    </row>
    <row r="16" spans="1:14" ht="15.75" customHeight="1">
      <c r="A16" s="987"/>
      <c r="B16" s="769">
        <v>2015</v>
      </c>
      <c r="C16" s="770">
        <v>0</v>
      </c>
      <c r="D16" s="770">
        <v>0</v>
      </c>
      <c r="E16" s="770">
        <v>2</v>
      </c>
      <c r="F16" s="770">
        <v>13</v>
      </c>
      <c r="G16" s="770">
        <v>3</v>
      </c>
      <c r="H16" s="770">
        <v>9</v>
      </c>
      <c r="I16" s="770">
        <v>397</v>
      </c>
      <c r="J16" s="770">
        <v>432</v>
      </c>
      <c r="K16" s="770">
        <v>394</v>
      </c>
      <c r="L16" s="770">
        <v>432</v>
      </c>
      <c r="M16" s="770">
        <v>44</v>
      </c>
      <c r="N16" s="771">
        <v>49</v>
      </c>
    </row>
    <row r="17" spans="1:14" ht="15.75" customHeight="1">
      <c r="A17" s="987"/>
      <c r="B17" s="769">
        <v>2016</v>
      </c>
      <c r="C17" s="770">
        <v>0</v>
      </c>
      <c r="D17" s="770">
        <v>0</v>
      </c>
      <c r="E17" s="770">
        <v>1</v>
      </c>
      <c r="F17" s="770">
        <v>1</v>
      </c>
      <c r="G17" s="770">
        <v>2</v>
      </c>
      <c r="H17" s="770">
        <v>8</v>
      </c>
      <c r="I17" s="770">
        <v>326</v>
      </c>
      <c r="J17" s="770">
        <v>370</v>
      </c>
      <c r="K17" s="770">
        <v>306</v>
      </c>
      <c r="L17" s="770">
        <v>343</v>
      </c>
      <c r="M17" s="770">
        <v>64</v>
      </c>
      <c r="N17" s="771">
        <v>76</v>
      </c>
    </row>
    <row r="18" spans="1:14" ht="15.75" customHeight="1">
      <c r="A18" s="987" t="s">
        <v>23</v>
      </c>
      <c r="B18" s="772">
        <v>2012</v>
      </c>
      <c r="C18" s="773">
        <v>0</v>
      </c>
      <c r="D18" s="773">
        <v>0</v>
      </c>
      <c r="E18" s="773">
        <v>4</v>
      </c>
      <c r="F18" s="773">
        <v>12</v>
      </c>
      <c r="G18" s="773">
        <v>7</v>
      </c>
      <c r="H18" s="773">
        <v>17</v>
      </c>
      <c r="I18" s="773">
        <v>534</v>
      </c>
      <c r="J18" s="773">
        <v>642</v>
      </c>
      <c r="K18" s="773">
        <v>586</v>
      </c>
      <c r="L18" s="773">
        <v>730</v>
      </c>
      <c r="M18" s="773">
        <v>72</v>
      </c>
      <c r="N18" s="774">
        <v>96</v>
      </c>
    </row>
    <row r="19" spans="1:14" ht="15.75" customHeight="1">
      <c r="A19" s="987"/>
      <c r="B19" s="772">
        <v>2013</v>
      </c>
      <c r="C19" s="773">
        <v>0</v>
      </c>
      <c r="D19" s="773">
        <v>0</v>
      </c>
      <c r="E19" s="773">
        <v>2</v>
      </c>
      <c r="F19" s="773">
        <v>6</v>
      </c>
      <c r="G19" s="773">
        <v>5</v>
      </c>
      <c r="H19" s="773">
        <v>11</v>
      </c>
      <c r="I19" s="773">
        <v>522</v>
      </c>
      <c r="J19" s="773">
        <v>645</v>
      </c>
      <c r="K19" s="773">
        <v>511</v>
      </c>
      <c r="L19" s="773">
        <v>636</v>
      </c>
      <c r="M19" s="773">
        <v>83</v>
      </c>
      <c r="N19" s="774">
        <v>105</v>
      </c>
    </row>
    <row r="20" spans="1:14" ht="15.75" customHeight="1">
      <c r="A20" s="987"/>
      <c r="B20" s="772">
        <v>2014</v>
      </c>
      <c r="C20" s="773">
        <v>1</v>
      </c>
      <c r="D20" s="773">
        <v>1</v>
      </c>
      <c r="E20" s="773">
        <v>2</v>
      </c>
      <c r="F20" s="773">
        <v>3</v>
      </c>
      <c r="G20" s="773">
        <v>4</v>
      </c>
      <c r="H20" s="773">
        <v>9</v>
      </c>
      <c r="I20" s="773">
        <v>499</v>
      </c>
      <c r="J20" s="773">
        <v>581</v>
      </c>
      <c r="K20" s="773">
        <v>507</v>
      </c>
      <c r="L20" s="773">
        <v>561</v>
      </c>
      <c r="M20" s="773">
        <v>75</v>
      </c>
      <c r="N20" s="774">
        <v>125</v>
      </c>
    </row>
    <row r="21" spans="1:14" ht="15.75" customHeight="1">
      <c r="A21" s="987"/>
      <c r="B21" s="772">
        <v>2015</v>
      </c>
      <c r="C21" s="773">
        <v>0</v>
      </c>
      <c r="D21" s="773">
        <v>0</v>
      </c>
      <c r="E21" s="773">
        <v>0</v>
      </c>
      <c r="F21" s="773">
        <v>0</v>
      </c>
      <c r="G21" s="773">
        <v>4</v>
      </c>
      <c r="H21" s="773">
        <v>9</v>
      </c>
      <c r="I21" s="773">
        <v>513</v>
      </c>
      <c r="J21" s="773">
        <v>586</v>
      </c>
      <c r="K21" s="773">
        <v>504</v>
      </c>
      <c r="L21" s="773">
        <v>610</v>
      </c>
      <c r="M21" s="773">
        <v>84</v>
      </c>
      <c r="N21" s="774">
        <v>101</v>
      </c>
    </row>
    <row r="22" spans="1:14" ht="15.75" customHeight="1" thickBot="1">
      <c r="A22" s="988"/>
      <c r="B22" s="772">
        <v>2016</v>
      </c>
      <c r="C22" s="773">
        <v>0</v>
      </c>
      <c r="D22" s="773">
        <v>0</v>
      </c>
      <c r="E22" s="773">
        <v>0</v>
      </c>
      <c r="F22" s="773">
        <v>0</v>
      </c>
      <c r="G22" s="773">
        <v>4</v>
      </c>
      <c r="H22" s="773">
        <v>9</v>
      </c>
      <c r="I22" s="773">
        <v>465</v>
      </c>
      <c r="J22" s="773">
        <v>569</v>
      </c>
      <c r="K22" s="773">
        <v>470</v>
      </c>
      <c r="L22" s="773">
        <v>561</v>
      </c>
      <c r="M22" s="773">
        <v>79</v>
      </c>
      <c r="N22" s="774">
        <v>109</v>
      </c>
    </row>
    <row r="23" spans="1:14" ht="15.75" customHeight="1" thickTop="1">
      <c r="A23" s="989" t="s">
        <v>14</v>
      </c>
      <c r="B23" s="775">
        <v>2012</v>
      </c>
      <c r="C23" s="792">
        <v>227</v>
      </c>
      <c r="D23" s="792">
        <v>354</v>
      </c>
      <c r="E23" s="792">
        <v>235</v>
      </c>
      <c r="F23" s="792">
        <v>389</v>
      </c>
      <c r="G23" s="792">
        <v>188</v>
      </c>
      <c r="H23" s="792">
        <v>539</v>
      </c>
      <c r="I23" s="792">
        <v>3841</v>
      </c>
      <c r="J23" s="792">
        <v>4573</v>
      </c>
      <c r="K23" s="792">
        <v>3863</v>
      </c>
      <c r="L23" s="792">
        <v>4640</v>
      </c>
      <c r="M23" s="792">
        <v>810</v>
      </c>
      <c r="N23" s="793">
        <v>1001</v>
      </c>
    </row>
    <row r="24" spans="1:14" ht="15.75" customHeight="1">
      <c r="A24" s="987"/>
      <c r="B24" s="778">
        <v>2013</v>
      </c>
      <c r="C24" s="779">
        <v>198</v>
      </c>
      <c r="D24" s="779">
        <v>309</v>
      </c>
      <c r="E24" s="779">
        <v>197</v>
      </c>
      <c r="F24" s="779">
        <v>335</v>
      </c>
      <c r="G24" s="779">
        <v>189</v>
      </c>
      <c r="H24" s="779">
        <v>513</v>
      </c>
      <c r="I24" s="779">
        <v>3689</v>
      </c>
      <c r="J24" s="779">
        <v>4397</v>
      </c>
      <c r="K24" s="779">
        <v>3708</v>
      </c>
      <c r="L24" s="779">
        <v>4399</v>
      </c>
      <c r="M24" s="779">
        <v>791</v>
      </c>
      <c r="N24" s="780">
        <v>999</v>
      </c>
    </row>
    <row r="25" spans="1:14" ht="15.75" customHeight="1">
      <c r="A25" s="987"/>
      <c r="B25" s="778">
        <v>2014</v>
      </c>
      <c r="C25" s="779">
        <v>184</v>
      </c>
      <c r="D25" s="779">
        <v>292</v>
      </c>
      <c r="E25" s="779">
        <v>201</v>
      </c>
      <c r="F25" s="779">
        <v>346</v>
      </c>
      <c r="G25" s="779">
        <v>173</v>
      </c>
      <c r="H25" s="779">
        <v>459</v>
      </c>
      <c r="I25" s="779">
        <v>3622</v>
      </c>
      <c r="J25" s="779">
        <v>4261</v>
      </c>
      <c r="K25" s="779">
        <v>3543</v>
      </c>
      <c r="L25" s="779">
        <v>4155</v>
      </c>
      <c r="M25" s="779">
        <v>870</v>
      </c>
      <c r="N25" s="780">
        <v>1105</v>
      </c>
    </row>
    <row r="26" spans="1:14" ht="15.75" customHeight="1">
      <c r="A26" s="987"/>
      <c r="B26" s="778">
        <v>2015</v>
      </c>
      <c r="C26" s="782">
        <v>211</v>
      </c>
      <c r="D26" s="782">
        <v>398</v>
      </c>
      <c r="E26" s="782">
        <v>210</v>
      </c>
      <c r="F26" s="782">
        <v>399</v>
      </c>
      <c r="G26" s="782">
        <v>173</v>
      </c>
      <c r="H26" s="782">
        <v>459</v>
      </c>
      <c r="I26" s="783">
        <v>3337</v>
      </c>
      <c r="J26" s="783">
        <v>3848</v>
      </c>
      <c r="K26" s="783">
        <v>3431</v>
      </c>
      <c r="L26" s="783">
        <v>4043</v>
      </c>
      <c r="M26" s="783">
        <v>776</v>
      </c>
      <c r="N26" s="784">
        <v>929</v>
      </c>
    </row>
    <row r="27" spans="1:14" ht="15.75" customHeight="1" thickBot="1">
      <c r="A27" s="990"/>
      <c r="B27" s="785">
        <v>2016</v>
      </c>
      <c r="C27" s="786">
        <v>130</v>
      </c>
      <c r="D27" s="786">
        <v>233</v>
      </c>
      <c r="E27" s="786">
        <v>156</v>
      </c>
      <c r="F27" s="786">
        <v>300</v>
      </c>
      <c r="G27" s="786">
        <v>144</v>
      </c>
      <c r="H27" s="786">
        <v>391</v>
      </c>
      <c r="I27" s="786">
        <v>3164</v>
      </c>
      <c r="J27" s="786">
        <v>3728</v>
      </c>
      <c r="K27" s="786">
        <v>3242</v>
      </c>
      <c r="L27" s="786">
        <v>3792</v>
      </c>
      <c r="M27" s="786">
        <v>693</v>
      </c>
      <c r="N27" s="787">
        <v>870</v>
      </c>
    </row>
    <row r="28" spans="6:14" ht="15.75" customHeight="1" thickTop="1">
      <c r="F28" s="794"/>
      <c r="G28" s="794"/>
      <c r="H28" s="794"/>
      <c r="I28" s="794"/>
      <c r="J28" s="794"/>
      <c r="K28" s="794"/>
      <c r="L28" s="794"/>
      <c r="M28" s="794"/>
      <c r="N28" s="794"/>
    </row>
    <row r="29" spans="2:14" ht="15.75" customHeight="1">
      <c r="B29" s="992" t="s">
        <v>247</v>
      </c>
      <c r="C29" s="992"/>
      <c r="D29" s="992"/>
      <c r="E29" s="992"/>
      <c r="F29" s="794"/>
      <c r="G29" s="795"/>
      <c r="H29" s="795"/>
      <c r="I29" s="795"/>
      <c r="J29" s="795"/>
      <c r="K29" s="795"/>
      <c r="L29" s="795"/>
      <c r="M29" s="795"/>
      <c r="N29" s="795"/>
    </row>
    <row r="30" spans="2:8" ht="15.75" customHeight="1">
      <c r="B30" s="992" t="s">
        <v>248</v>
      </c>
      <c r="C30" s="992"/>
      <c r="D30" s="992"/>
      <c r="E30" s="992"/>
      <c r="F30" s="795"/>
      <c r="G30" s="796"/>
      <c r="H30" s="796"/>
    </row>
  </sheetData>
  <sheetProtection/>
  <mergeCells count="20">
    <mergeCell ref="A1:N1"/>
    <mergeCell ref="A2:N2"/>
    <mergeCell ref="A3:N3"/>
    <mergeCell ref="A4:A7"/>
    <mergeCell ref="B4:B7"/>
    <mergeCell ref="C4:N4"/>
    <mergeCell ref="C5:H5"/>
    <mergeCell ref="I5:N5"/>
    <mergeCell ref="C6:D6"/>
    <mergeCell ref="E6:F6"/>
    <mergeCell ref="A18:A22"/>
    <mergeCell ref="A23:A27"/>
    <mergeCell ref="B29:E29"/>
    <mergeCell ref="B30:E30"/>
    <mergeCell ref="K6:L6"/>
    <mergeCell ref="M6:N6"/>
    <mergeCell ref="G6:H6"/>
    <mergeCell ref="I6:J6"/>
    <mergeCell ref="A8:A12"/>
    <mergeCell ref="A13:A17"/>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sheetPr>
    <tabColor rgb="FF92D050"/>
    <pageSetUpPr fitToPage="1"/>
  </sheetPr>
  <dimension ref="A1:P29"/>
  <sheetViews>
    <sheetView zoomScaleSheetLayoutView="100" zoomScalePageLayoutView="0" workbookViewId="0" topLeftCell="A1">
      <selection activeCell="A1" sqref="A1:M1"/>
    </sheetView>
  </sheetViews>
  <sheetFormatPr defaultColWidth="9.140625" defaultRowHeight="12.75"/>
  <cols>
    <col min="1" max="1" width="12.7109375" style="0" customWidth="1"/>
    <col min="2" max="2" width="9.8515625" style="0" customWidth="1"/>
    <col min="3" max="13" width="9.28125" style="0" customWidth="1"/>
    <col min="16" max="16" width="11.421875" style="0" bestFit="1" customWidth="1"/>
  </cols>
  <sheetData>
    <row r="1" spans="1:13" ht="16.5" customHeight="1">
      <c r="A1" s="1162" t="s">
        <v>415</v>
      </c>
      <c r="B1" s="1162"/>
      <c r="C1" s="1162"/>
      <c r="D1" s="1162"/>
      <c r="E1" s="1162"/>
      <c r="F1" s="1162"/>
      <c r="G1" s="1162"/>
      <c r="H1" s="1162"/>
      <c r="I1" s="1162"/>
      <c r="J1" s="1162"/>
      <c r="K1" s="1162"/>
      <c r="L1" s="1162"/>
      <c r="M1" s="1162"/>
    </row>
    <row r="2" spans="1:13" s="1" customFormat="1" ht="3.75" customHeight="1" thickBot="1">
      <c r="A2" s="974"/>
      <c r="B2" s="974"/>
      <c r="C2" s="974"/>
      <c r="D2" s="974"/>
      <c r="E2" s="974"/>
      <c r="F2" s="974"/>
      <c r="G2" s="974"/>
      <c r="H2" s="974"/>
      <c r="I2" s="974"/>
      <c r="J2" s="974"/>
      <c r="K2" s="974"/>
      <c r="L2" s="974"/>
      <c r="M2" s="974"/>
    </row>
    <row r="3" spans="1:13" s="1" customFormat="1" ht="30" customHeight="1" thickTop="1">
      <c r="A3" s="975" t="s">
        <v>3</v>
      </c>
      <c r="B3" s="978" t="s">
        <v>60</v>
      </c>
      <c r="C3" s="981" t="s">
        <v>61</v>
      </c>
      <c r="D3" s="981"/>
      <c r="E3" s="981" t="s">
        <v>62</v>
      </c>
      <c r="F3" s="981"/>
      <c r="G3" s="981" t="s">
        <v>67</v>
      </c>
      <c r="H3" s="981"/>
      <c r="I3" s="981" t="s">
        <v>64</v>
      </c>
      <c r="J3" s="981"/>
      <c r="K3" s="981" t="s">
        <v>65</v>
      </c>
      <c r="L3" s="981"/>
      <c r="M3" s="982" t="s">
        <v>66</v>
      </c>
    </row>
    <row r="4" spans="1:13" s="15" customFormat="1" ht="18" customHeight="1" thickBot="1">
      <c r="A4" s="977"/>
      <c r="B4" s="980"/>
      <c r="C4" s="327" t="s">
        <v>43</v>
      </c>
      <c r="D4" s="327" t="s">
        <v>44</v>
      </c>
      <c r="E4" s="327" t="s">
        <v>43</v>
      </c>
      <c r="F4" s="327" t="s">
        <v>44</v>
      </c>
      <c r="G4" s="327" t="s">
        <v>43</v>
      </c>
      <c r="H4" s="327" t="s">
        <v>44</v>
      </c>
      <c r="I4" s="327" t="s">
        <v>43</v>
      </c>
      <c r="J4" s="327" t="s">
        <v>44</v>
      </c>
      <c r="K4" s="327" t="s">
        <v>43</v>
      </c>
      <c r="L4" s="327" t="s">
        <v>44</v>
      </c>
      <c r="M4" s="1007"/>
    </row>
    <row r="5" spans="1:13" s="1" customFormat="1" ht="18" customHeight="1" thickTop="1">
      <c r="A5" s="136" t="s">
        <v>18</v>
      </c>
      <c r="B5" s="406">
        <v>259</v>
      </c>
      <c r="C5" s="407">
        <v>86</v>
      </c>
      <c r="D5" s="306">
        <f aca="true" t="shared" si="0" ref="D5:D13">C5/B5*100</f>
        <v>33.204633204633204</v>
      </c>
      <c r="E5" s="407">
        <v>149</v>
      </c>
      <c r="F5" s="306">
        <f aca="true" t="shared" si="1" ref="F5:F13">E5/B5*100</f>
        <v>57.52895752895753</v>
      </c>
      <c r="G5" s="407">
        <v>22</v>
      </c>
      <c r="H5" s="306">
        <f aca="true" t="shared" si="2" ref="H5:H13">G5/B5*100</f>
        <v>8.494208494208493</v>
      </c>
      <c r="I5" s="407">
        <v>2</v>
      </c>
      <c r="J5" s="306">
        <f aca="true" t="shared" si="3" ref="J5:J13">I5/B5*100</f>
        <v>0.7722007722007722</v>
      </c>
      <c r="K5" s="407">
        <v>0</v>
      </c>
      <c r="L5" s="307" t="s">
        <v>273</v>
      </c>
      <c r="M5" s="415">
        <f aca="true" t="shared" si="4" ref="M5:M13">(C5*60+E5*135+G5*270+I5*540+K5*1080)/B5</f>
        <v>124.6911196911197</v>
      </c>
    </row>
    <row r="6" spans="1:13" s="1" customFormat="1" ht="18" customHeight="1">
      <c r="A6" s="137" t="s">
        <v>19</v>
      </c>
      <c r="B6" s="406">
        <v>483</v>
      </c>
      <c r="C6" s="403">
        <v>346</v>
      </c>
      <c r="D6" s="307">
        <f t="shared" si="0"/>
        <v>71.63561076604555</v>
      </c>
      <c r="E6" s="403">
        <v>126</v>
      </c>
      <c r="F6" s="307">
        <f t="shared" si="1"/>
        <v>26.08695652173913</v>
      </c>
      <c r="G6" s="403">
        <v>11</v>
      </c>
      <c r="H6" s="307">
        <f t="shared" si="2"/>
        <v>2.2774327122153206</v>
      </c>
      <c r="I6" s="403">
        <v>0</v>
      </c>
      <c r="J6" s="307" t="s">
        <v>273</v>
      </c>
      <c r="K6" s="403">
        <v>0</v>
      </c>
      <c r="L6" s="307" t="s">
        <v>273</v>
      </c>
      <c r="M6" s="342">
        <f t="shared" si="4"/>
        <v>84.34782608695652</v>
      </c>
    </row>
    <row r="7" spans="1:13" s="1" customFormat="1" ht="18" customHeight="1">
      <c r="A7" s="137" t="s">
        <v>20</v>
      </c>
      <c r="B7" s="406">
        <v>294</v>
      </c>
      <c r="C7" s="403">
        <v>169</v>
      </c>
      <c r="D7" s="307">
        <f t="shared" si="0"/>
        <v>57.48299319727891</v>
      </c>
      <c r="E7" s="403">
        <v>118</v>
      </c>
      <c r="F7" s="307">
        <f t="shared" si="1"/>
        <v>40.136054421768705</v>
      </c>
      <c r="G7" s="403">
        <v>6</v>
      </c>
      <c r="H7" s="307">
        <f t="shared" si="2"/>
        <v>2.0408163265306123</v>
      </c>
      <c r="I7" s="403">
        <v>1</v>
      </c>
      <c r="J7" s="307">
        <f t="shared" si="3"/>
        <v>0.3401360544217687</v>
      </c>
      <c r="K7" s="403">
        <v>0</v>
      </c>
      <c r="L7" s="307" t="s">
        <v>52</v>
      </c>
      <c r="M7" s="342">
        <f t="shared" si="4"/>
        <v>96.0204081632653</v>
      </c>
    </row>
    <row r="8" spans="1:13" s="1" customFormat="1" ht="18" customHeight="1">
      <c r="A8" s="137" t="s">
        <v>21</v>
      </c>
      <c r="B8" s="406">
        <v>267</v>
      </c>
      <c r="C8" s="403">
        <v>95</v>
      </c>
      <c r="D8" s="307">
        <f t="shared" si="0"/>
        <v>35.580524344569284</v>
      </c>
      <c r="E8" s="403">
        <v>142</v>
      </c>
      <c r="F8" s="307">
        <f t="shared" si="1"/>
        <v>53.18352059925093</v>
      </c>
      <c r="G8" s="403">
        <v>20</v>
      </c>
      <c r="H8" s="307">
        <f t="shared" si="2"/>
        <v>7.490636704119851</v>
      </c>
      <c r="I8" s="403">
        <v>8</v>
      </c>
      <c r="J8" s="307">
        <f t="shared" si="3"/>
        <v>2.9962546816479403</v>
      </c>
      <c r="K8" s="403">
        <v>2</v>
      </c>
      <c r="L8" s="307">
        <f>K8/B8*100</f>
        <v>0.7490636704119851</v>
      </c>
      <c r="M8" s="342">
        <f t="shared" si="4"/>
        <v>137.64044943820224</v>
      </c>
    </row>
    <row r="9" spans="1:15" s="1" customFormat="1" ht="18" customHeight="1">
      <c r="A9" s="137" t="s">
        <v>22</v>
      </c>
      <c r="B9" s="406">
        <v>178</v>
      </c>
      <c r="C9" s="403">
        <v>105</v>
      </c>
      <c r="D9" s="307">
        <f t="shared" si="0"/>
        <v>58.98876404494382</v>
      </c>
      <c r="E9" s="403">
        <v>70</v>
      </c>
      <c r="F9" s="307">
        <f t="shared" si="1"/>
        <v>39.325842696629216</v>
      </c>
      <c r="G9" s="403">
        <v>3</v>
      </c>
      <c r="H9" s="307">
        <f t="shared" si="2"/>
        <v>1.6853932584269662</v>
      </c>
      <c r="I9" s="403">
        <v>0</v>
      </c>
      <c r="J9" s="307" t="s">
        <v>52</v>
      </c>
      <c r="K9" s="403">
        <v>0</v>
      </c>
      <c r="L9" s="307" t="s">
        <v>273</v>
      </c>
      <c r="M9" s="342">
        <f t="shared" si="4"/>
        <v>93.03370786516854</v>
      </c>
      <c r="O9" s="77"/>
    </row>
    <row r="10" spans="1:15" s="1" customFormat="1" ht="18" customHeight="1">
      <c r="A10" s="137" t="s">
        <v>23</v>
      </c>
      <c r="B10" s="406">
        <v>194</v>
      </c>
      <c r="C10" s="403">
        <v>91</v>
      </c>
      <c r="D10" s="307">
        <f t="shared" si="0"/>
        <v>46.90721649484536</v>
      </c>
      <c r="E10" s="403">
        <v>98</v>
      </c>
      <c r="F10" s="307">
        <f t="shared" si="1"/>
        <v>50.51546391752577</v>
      </c>
      <c r="G10" s="403">
        <v>5</v>
      </c>
      <c r="H10" s="307">
        <f t="shared" si="2"/>
        <v>2.5773195876288657</v>
      </c>
      <c r="I10" s="403">
        <v>0</v>
      </c>
      <c r="J10" s="307" t="s">
        <v>52</v>
      </c>
      <c r="K10" s="403">
        <v>0</v>
      </c>
      <c r="L10" s="307" t="s">
        <v>273</v>
      </c>
      <c r="M10" s="342">
        <f t="shared" si="4"/>
        <v>103.29896907216495</v>
      </c>
      <c r="O10" s="77"/>
    </row>
    <row r="11" spans="1:15" s="1" customFormat="1" ht="18" customHeight="1">
      <c r="A11" s="137" t="s">
        <v>12</v>
      </c>
      <c r="B11" s="406">
        <v>178</v>
      </c>
      <c r="C11" s="403">
        <v>76</v>
      </c>
      <c r="D11" s="307">
        <f t="shared" si="0"/>
        <v>42.69662921348314</v>
      </c>
      <c r="E11" s="403">
        <v>94</v>
      </c>
      <c r="F11" s="307">
        <f t="shared" si="1"/>
        <v>52.80898876404494</v>
      </c>
      <c r="G11" s="403">
        <v>8</v>
      </c>
      <c r="H11" s="307">
        <f t="shared" si="2"/>
        <v>4.49438202247191</v>
      </c>
      <c r="I11" s="403">
        <v>0</v>
      </c>
      <c r="J11" s="307" t="s">
        <v>52</v>
      </c>
      <c r="K11" s="403">
        <v>0</v>
      </c>
      <c r="L11" s="307" t="s">
        <v>273</v>
      </c>
      <c r="M11" s="342">
        <f t="shared" si="4"/>
        <v>109.04494382022472</v>
      </c>
      <c r="O11" s="77"/>
    </row>
    <row r="12" spans="1:15" s="1" customFormat="1" ht="18" customHeight="1" thickBot="1">
      <c r="A12" s="143" t="s">
        <v>13</v>
      </c>
      <c r="B12" s="406">
        <v>304</v>
      </c>
      <c r="C12" s="404">
        <v>163</v>
      </c>
      <c r="D12" s="308">
        <f t="shared" si="0"/>
        <v>53.61842105263158</v>
      </c>
      <c r="E12" s="404">
        <v>123</v>
      </c>
      <c r="F12" s="308">
        <f t="shared" si="1"/>
        <v>40.46052631578947</v>
      </c>
      <c r="G12" s="404">
        <v>15</v>
      </c>
      <c r="H12" s="308">
        <f t="shared" si="2"/>
        <v>4.934210526315789</v>
      </c>
      <c r="I12" s="404">
        <v>3</v>
      </c>
      <c r="J12" s="308">
        <f t="shared" si="3"/>
        <v>0.9868421052631579</v>
      </c>
      <c r="K12" s="404">
        <v>0</v>
      </c>
      <c r="L12" s="308" t="s">
        <v>273</v>
      </c>
      <c r="M12" s="347">
        <f t="shared" si="4"/>
        <v>105.44407894736842</v>
      </c>
      <c r="O12" s="77"/>
    </row>
    <row r="13" spans="1:16" s="1" customFormat="1" ht="19.5" customHeight="1" thickBot="1" thickTop="1">
      <c r="A13" s="148" t="s">
        <v>14</v>
      </c>
      <c r="B13" s="405">
        <f>SUM(B5:B12)</f>
        <v>2157</v>
      </c>
      <c r="C13" s="277">
        <f>SUM(C5:C12)</f>
        <v>1131</v>
      </c>
      <c r="D13" s="151">
        <f t="shared" si="0"/>
        <v>52.43393602225312</v>
      </c>
      <c r="E13" s="277">
        <f>SUM(E5:E12)</f>
        <v>920</v>
      </c>
      <c r="F13" s="151">
        <f t="shared" si="1"/>
        <v>42.65183124710246</v>
      </c>
      <c r="G13" s="277">
        <f>SUM(G5:G12)</f>
        <v>90</v>
      </c>
      <c r="H13" s="151">
        <f t="shared" si="2"/>
        <v>4.172461752433936</v>
      </c>
      <c r="I13" s="277">
        <f>SUM(I5:I12)</f>
        <v>14</v>
      </c>
      <c r="J13" s="151">
        <f t="shared" si="3"/>
        <v>0.6490496059341678</v>
      </c>
      <c r="K13" s="277">
        <f>SUM(K5:K12)</f>
        <v>2</v>
      </c>
      <c r="L13" s="633">
        <f>K13/B13*100</f>
        <v>0.09272137227630968</v>
      </c>
      <c r="M13" s="337">
        <f t="shared" si="4"/>
        <v>104.81223922114047</v>
      </c>
      <c r="O13" s="417"/>
      <c r="P13" s="417"/>
    </row>
    <row r="14" spans="1:13" s="1" customFormat="1" ht="7.5" customHeight="1" thickTop="1">
      <c r="A14" s="1162"/>
      <c r="B14" s="1162"/>
      <c r="C14" s="1162"/>
      <c r="D14" s="1162"/>
      <c r="E14" s="1162"/>
      <c r="F14" s="1162"/>
      <c r="G14" s="1162"/>
      <c r="H14" s="1162"/>
      <c r="I14" s="1162"/>
      <c r="J14" s="1162"/>
      <c r="K14" s="1162"/>
      <c r="L14" s="1162"/>
      <c r="M14" s="1162"/>
    </row>
    <row r="15" spans="1:13" s="1" customFormat="1" ht="16.5" customHeight="1">
      <c r="A15" s="1162" t="s">
        <v>417</v>
      </c>
      <c r="B15" s="1162"/>
      <c r="C15" s="1162"/>
      <c r="D15" s="1162"/>
      <c r="E15" s="1162"/>
      <c r="F15" s="1163"/>
      <c r="G15" s="1162"/>
      <c r="H15" s="1163"/>
      <c r="I15" s="1162"/>
      <c r="J15" s="1163"/>
      <c r="K15" s="1162"/>
      <c r="L15" s="1162"/>
      <c r="M15" s="1162"/>
    </row>
    <row r="16" spans="1:13" s="1" customFormat="1" ht="3.75" customHeight="1" thickBot="1">
      <c r="A16" s="974"/>
      <c r="B16" s="974"/>
      <c r="C16" s="974"/>
      <c r="D16" s="974"/>
      <c r="E16" s="974"/>
      <c r="F16" s="974"/>
      <c r="G16" s="974"/>
      <c r="H16" s="974"/>
      <c r="I16" s="974"/>
      <c r="J16" s="974"/>
      <c r="K16" s="974"/>
      <c r="L16" s="974"/>
      <c r="M16" s="974"/>
    </row>
    <row r="17" spans="1:13" s="1" customFormat="1" ht="30" customHeight="1" thickTop="1">
      <c r="A17" s="975" t="s">
        <v>3</v>
      </c>
      <c r="B17" s="978" t="s">
        <v>60</v>
      </c>
      <c r="C17" s="981" t="s">
        <v>61</v>
      </c>
      <c r="D17" s="981"/>
      <c r="E17" s="981" t="s">
        <v>62</v>
      </c>
      <c r="F17" s="981"/>
      <c r="G17" s="981" t="s">
        <v>67</v>
      </c>
      <c r="H17" s="981"/>
      <c r="I17" s="981" t="s">
        <v>64</v>
      </c>
      <c r="J17" s="981"/>
      <c r="K17" s="981" t="s">
        <v>65</v>
      </c>
      <c r="L17" s="981"/>
      <c r="M17" s="982" t="s">
        <v>66</v>
      </c>
    </row>
    <row r="18" spans="1:13" s="15" customFormat="1" ht="18" customHeight="1" thickBot="1">
      <c r="A18" s="977"/>
      <c r="B18" s="980"/>
      <c r="C18" s="327" t="s">
        <v>43</v>
      </c>
      <c r="D18" s="327" t="s">
        <v>44</v>
      </c>
      <c r="E18" s="327" t="s">
        <v>43</v>
      </c>
      <c r="F18" s="327" t="s">
        <v>44</v>
      </c>
      <c r="G18" s="327" t="s">
        <v>43</v>
      </c>
      <c r="H18" s="327" t="s">
        <v>44</v>
      </c>
      <c r="I18" s="327" t="s">
        <v>43</v>
      </c>
      <c r="J18" s="327" t="s">
        <v>44</v>
      </c>
      <c r="K18" s="327" t="s">
        <v>43</v>
      </c>
      <c r="L18" s="327" t="s">
        <v>44</v>
      </c>
      <c r="M18" s="1007"/>
    </row>
    <row r="19" spans="1:13" s="15" customFormat="1" ht="18" customHeight="1" thickTop="1">
      <c r="A19" s="136" t="s">
        <v>18</v>
      </c>
      <c r="B19" s="329">
        <v>0</v>
      </c>
      <c r="C19" s="324">
        <v>0</v>
      </c>
      <c r="D19" s="321" t="s">
        <v>52</v>
      </c>
      <c r="E19" s="324">
        <v>0</v>
      </c>
      <c r="F19" s="325" t="s">
        <v>52</v>
      </c>
      <c r="G19" s="324">
        <v>0</v>
      </c>
      <c r="H19" s="325" t="s">
        <v>52</v>
      </c>
      <c r="I19" s="324">
        <v>0</v>
      </c>
      <c r="J19" s="333" t="s">
        <v>273</v>
      </c>
      <c r="K19" s="324">
        <v>0</v>
      </c>
      <c r="L19" s="325" t="s">
        <v>52</v>
      </c>
      <c r="M19" s="415" t="s">
        <v>273</v>
      </c>
    </row>
    <row r="20" spans="1:13" s="1" customFormat="1" ht="18" customHeight="1">
      <c r="A20" s="137" t="s">
        <v>19</v>
      </c>
      <c r="B20" s="329">
        <v>3</v>
      </c>
      <c r="C20" s="38">
        <v>2</v>
      </c>
      <c r="D20" s="321">
        <f>C20/B20%</f>
        <v>66.66666666666667</v>
      </c>
      <c r="E20" s="408">
        <v>1</v>
      </c>
      <c r="F20" s="325">
        <f>E20/B20%</f>
        <v>33.333333333333336</v>
      </c>
      <c r="G20" s="38">
        <v>0</v>
      </c>
      <c r="H20" s="325" t="s">
        <v>52</v>
      </c>
      <c r="I20" s="38">
        <v>0</v>
      </c>
      <c r="J20" s="333" t="s">
        <v>52</v>
      </c>
      <c r="K20" s="38">
        <v>0</v>
      </c>
      <c r="L20" s="325" t="s">
        <v>273</v>
      </c>
      <c r="M20" s="342">
        <f>(C20*60+E20*135+G20*270+I20*540+K20*1080)/B20</f>
        <v>85</v>
      </c>
    </row>
    <row r="21" spans="1:13" s="1" customFormat="1" ht="18" customHeight="1">
      <c r="A21" s="137" t="s">
        <v>20</v>
      </c>
      <c r="B21" s="329">
        <v>0</v>
      </c>
      <c r="C21" s="38">
        <v>0</v>
      </c>
      <c r="D21" s="321" t="s">
        <v>52</v>
      </c>
      <c r="E21" s="408">
        <v>0</v>
      </c>
      <c r="F21" s="325" t="s">
        <v>52</v>
      </c>
      <c r="G21" s="38">
        <v>0</v>
      </c>
      <c r="H21" s="325" t="s">
        <v>52</v>
      </c>
      <c r="I21" s="38">
        <v>0</v>
      </c>
      <c r="J21" s="333" t="s">
        <v>52</v>
      </c>
      <c r="K21" s="38">
        <v>0</v>
      </c>
      <c r="L21" s="325" t="s">
        <v>52</v>
      </c>
      <c r="M21" s="342" t="s">
        <v>52</v>
      </c>
    </row>
    <row r="22" spans="1:13" s="1" customFormat="1" ht="18" customHeight="1">
      <c r="A22" s="137" t="s">
        <v>21</v>
      </c>
      <c r="B22" s="329">
        <v>2</v>
      </c>
      <c r="C22" s="38">
        <v>0</v>
      </c>
      <c r="D22" s="321" t="s">
        <v>273</v>
      </c>
      <c r="E22" s="38">
        <v>0</v>
      </c>
      <c r="F22" s="333" t="s">
        <v>273</v>
      </c>
      <c r="G22" s="38">
        <v>0</v>
      </c>
      <c r="H22" s="325" t="s">
        <v>273</v>
      </c>
      <c r="I22" s="38">
        <v>0</v>
      </c>
      <c r="J22" s="333" t="s">
        <v>52</v>
      </c>
      <c r="K22" s="408">
        <v>2</v>
      </c>
      <c r="L22" s="325">
        <f>K22/B22%</f>
        <v>100</v>
      </c>
      <c r="M22" s="342">
        <f>(C22*60+E22*135+G22*270+I22*540+K22*1080)/B22</f>
        <v>1080</v>
      </c>
    </row>
    <row r="23" spans="1:13" s="1" customFormat="1" ht="18" customHeight="1">
      <c r="A23" s="137" t="s">
        <v>22</v>
      </c>
      <c r="B23" s="329">
        <v>0</v>
      </c>
      <c r="C23" s="38">
        <v>0</v>
      </c>
      <c r="D23" s="321" t="s">
        <v>52</v>
      </c>
      <c r="E23" s="38">
        <v>0</v>
      </c>
      <c r="F23" s="333" t="s">
        <v>273</v>
      </c>
      <c r="G23" s="38">
        <v>0</v>
      </c>
      <c r="H23" s="325" t="s">
        <v>52</v>
      </c>
      <c r="I23" s="408">
        <v>0</v>
      </c>
      <c r="J23" s="333" t="s">
        <v>52</v>
      </c>
      <c r="K23" s="38">
        <v>0</v>
      </c>
      <c r="L23" s="325" t="s">
        <v>52</v>
      </c>
      <c r="M23" s="342" t="s">
        <v>273</v>
      </c>
    </row>
    <row r="24" spans="1:13" s="1" customFormat="1" ht="18" customHeight="1">
      <c r="A24" s="137" t="s">
        <v>23</v>
      </c>
      <c r="B24" s="329">
        <v>0</v>
      </c>
      <c r="C24" s="38">
        <v>0</v>
      </c>
      <c r="D24" s="321" t="s">
        <v>52</v>
      </c>
      <c r="E24" s="38">
        <v>0</v>
      </c>
      <c r="F24" s="333" t="s">
        <v>52</v>
      </c>
      <c r="G24" s="38">
        <v>0</v>
      </c>
      <c r="H24" s="325" t="s">
        <v>52</v>
      </c>
      <c r="I24" s="38">
        <v>0</v>
      </c>
      <c r="J24" s="333" t="s">
        <v>52</v>
      </c>
      <c r="K24" s="408">
        <v>0</v>
      </c>
      <c r="L24" s="325" t="s">
        <v>52</v>
      </c>
      <c r="M24" s="342" t="s">
        <v>273</v>
      </c>
    </row>
    <row r="25" spans="1:13" s="1" customFormat="1" ht="18" customHeight="1">
      <c r="A25" s="137" t="s">
        <v>12</v>
      </c>
      <c r="B25" s="329">
        <v>5</v>
      </c>
      <c r="C25" s="38">
        <v>1</v>
      </c>
      <c r="D25" s="321">
        <f>C25/B25%</f>
        <v>20</v>
      </c>
      <c r="E25" s="38">
        <v>0</v>
      </c>
      <c r="F25" s="333" t="s">
        <v>52</v>
      </c>
      <c r="G25" s="408">
        <v>0</v>
      </c>
      <c r="H25" s="325" t="s">
        <v>52</v>
      </c>
      <c r="I25" s="408">
        <v>4</v>
      </c>
      <c r="J25" s="333">
        <f>I25/B25%</f>
        <v>80</v>
      </c>
      <c r="K25" s="408">
        <v>0</v>
      </c>
      <c r="L25" s="325" t="s">
        <v>52</v>
      </c>
      <c r="M25" s="342">
        <f>(C25*60+E25*135+G25*270+I25*540+K25*1080)/B25</f>
        <v>444</v>
      </c>
    </row>
    <row r="26" spans="1:13" s="1" customFormat="1" ht="18" customHeight="1">
      <c r="A26" s="137" t="s">
        <v>13</v>
      </c>
      <c r="B26" s="329">
        <v>0</v>
      </c>
      <c r="C26" s="38">
        <v>0</v>
      </c>
      <c r="D26" s="321" t="s">
        <v>52</v>
      </c>
      <c r="E26" s="408">
        <v>0</v>
      </c>
      <c r="F26" s="333" t="s">
        <v>52</v>
      </c>
      <c r="G26" s="408">
        <v>0</v>
      </c>
      <c r="H26" s="325" t="s">
        <v>52</v>
      </c>
      <c r="I26" s="38">
        <v>0</v>
      </c>
      <c r="J26" s="333" t="s">
        <v>52</v>
      </c>
      <c r="K26" s="408">
        <v>0</v>
      </c>
      <c r="L26" s="325" t="s">
        <v>52</v>
      </c>
      <c r="M26" s="342" t="s">
        <v>52</v>
      </c>
    </row>
    <row r="27" spans="1:13" s="1" customFormat="1" ht="18" customHeight="1" thickBot="1">
      <c r="A27" s="143" t="s">
        <v>182</v>
      </c>
      <c r="B27" s="329">
        <v>21</v>
      </c>
      <c r="C27" s="305">
        <v>4</v>
      </c>
      <c r="D27" s="321">
        <f>C27/B27%</f>
        <v>19.047619047619047</v>
      </c>
      <c r="E27" s="409">
        <v>4</v>
      </c>
      <c r="F27" s="333">
        <f>E27/B27%</f>
        <v>19.047619047619047</v>
      </c>
      <c r="G27" s="409">
        <v>3</v>
      </c>
      <c r="H27" s="333">
        <f>G27/B27%</f>
        <v>14.285714285714286</v>
      </c>
      <c r="I27" s="305">
        <v>10</v>
      </c>
      <c r="J27" s="333">
        <f>I27/B27%</f>
        <v>47.61904761904762</v>
      </c>
      <c r="K27" s="305">
        <v>0</v>
      </c>
      <c r="L27" s="325">
        <f>K27/B27%</f>
        <v>0</v>
      </c>
      <c r="M27" s="342">
        <f>(C27*60+E27*135+G27*270+I27*540+K27*1080)/B27</f>
        <v>332.85714285714283</v>
      </c>
    </row>
    <row r="28" spans="1:13" s="1" customFormat="1" ht="19.5" customHeight="1" thickBot="1" thickTop="1">
      <c r="A28" s="148" t="s">
        <v>14</v>
      </c>
      <c r="B28" s="335">
        <f>SUM(B19:B27)</f>
        <v>31</v>
      </c>
      <c r="C28" s="319">
        <f>SUM(C19:C27)</f>
        <v>7</v>
      </c>
      <c r="D28" s="336">
        <f>C28/B28*100</f>
        <v>22.58064516129032</v>
      </c>
      <c r="E28" s="319">
        <f>SUM(E19:E27)</f>
        <v>5</v>
      </c>
      <c r="F28" s="336">
        <f>E28/B28*100</f>
        <v>16.129032258064516</v>
      </c>
      <c r="G28" s="319">
        <f>SUM(G19:G27)</f>
        <v>3</v>
      </c>
      <c r="H28" s="336">
        <f>G28/B28*100</f>
        <v>9.67741935483871</v>
      </c>
      <c r="I28" s="319">
        <f>SUM(I19:I27)</f>
        <v>14</v>
      </c>
      <c r="J28" s="336">
        <f>I28/B28*100</f>
        <v>45.16129032258064</v>
      </c>
      <c r="K28" s="319">
        <f>SUM(K19:K27)</f>
        <v>2</v>
      </c>
      <c r="L28" s="336">
        <f>K28/B28*100</f>
        <v>6.451612903225806</v>
      </c>
      <c r="M28" s="337">
        <f>(C28*60+E28*135+G28*270+I28*540+K28*1080)/B28</f>
        <v>375</v>
      </c>
    </row>
    <row r="29" spans="4:13" ht="13.5" thickTop="1">
      <c r="D29" s="2"/>
      <c r="F29" s="2"/>
      <c r="H29" s="2"/>
      <c r="J29" s="2"/>
      <c r="M29" s="2"/>
    </row>
  </sheetData>
  <sheetProtection/>
  <mergeCells count="21">
    <mergeCell ref="I17:J17"/>
    <mergeCell ref="E3:F3"/>
    <mergeCell ref="C17:D17"/>
    <mergeCell ref="A14:M14"/>
    <mergeCell ref="K17:L17"/>
    <mergeCell ref="A17:A18"/>
    <mergeCell ref="E17:F17"/>
    <mergeCell ref="G17:H17"/>
    <mergeCell ref="K3:L3"/>
    <mergeCell ref="A16:M16"/>
    <mergeCell ref="M17:M18"/>
    <mergeCell ref="M3:M4"/>
    <mergeCell ref="B3:B4"/>
    <mergeCell ref="I3:J3"/>
    <mergeCell ref="B17:B18"/>
    <mergeCell ref="A1:M1"/>
    <mergeCell ref="A15:M15"/>
    <mergeCell ref="A2:M2"/>
    <mergeCell ref="A3:A4"/>
    <mergeCell ref="C3:D3"/>
    <mergeCell ref="G3:H3"/>
  </mergeCells>
  <printOptions horizontalCentered="1"/>
  <pageMargins left="0.7874015748031497" right="0.7874015748031497" top="0.7874015748031497" bottom="0.7874015748031497" header="0.31496062992125984" footer="0.31496062992125984"/>
  <pageSetup fitToHeight="1" fitToWidth="1" horizontalDpi="600" verticalDpi="600" orientation="landscape" paperSize="9" r:id="rId1"/>
</worksheet>
</file>

<file path=xl/worksheets/sheet51.xml><?xml version="1.0" encoding="utf-8"?>
<worksheet xmlns="http://schemas.openxmlformats.org/spreadsheetml/2006/main" xmlns:r="http://schemas.openxmlformats.org/officeDocument/2006/relationships">
  <sheetPr>
    <tabColor rgb="FF92D050"/>
  </sheetPr>
  <dimension ref="A1:V31"/>
  <sheetViews>
    <sheetView zoomScalePageLayoutView="0" workbookViewId="0" topLeftCell="A1">
      <selection activeCell="A2" sqref="A2:S2"/>
    </sheetView>
  </sheetViews>
  <sheetFormatPr defaultColWidth="9.140625" defaultRowHeight="12.75"/>
  <cols>
    <col min="1" max="1" width="17.7109375" style="850" customWidth="1"/>
    <col min="2" max="2" width="6.421875" style="881" customWidth="1"/>
    <col min="3" max="3" width="4.421875" style="880" customWidth="1"/>
    <col min="4" max="4" width="6.421875" style="880" customWidth="1"/>
    <col min="5" max="5" width="6.7109375" style="879" customWidth="1"/>
    <col min="6" max="6" width="5.7109375" style="880" customWidth="1"/>
    <col min="7" max="7" width="5.421875" style="880" customWidth="1"/>
    <col min="8" max="8" width="5.28125" style="880" customWidth="1"/>
    <col min="9" max="9" width="5.57421875" style="880" customWidth="1"/>
    <col min="10" max="10" width="4.7109375" style="880" customWidth="1"/>
    <col min="11" max="11" width="5.421875" style="879" customWidth="1"/>
    <col min="12" max="12" width="6.00390625" style="879" customWidth="1"/>
    <col min="13" max="13" width="5.00390625" style="879" customWidth="1"/>
    <col min="14" max="14" width="5.8515625" style="879" customWidth="1"/>
    <col min="15" max="15" width="7.421875" style="879" customWidth="1"/>
    <col min="16" max="16" width="6.8515625" style="880" customWidth="1"/>
    <col min="17" max="17" width="7.57421875" style="880" customWidth="1"/>
    <col min="18" max="18" width="5.7109375" style="880" customWidth="1"/>
    <col min="19" max="19" width="7.140625" style="882" customWidth="1"/>
    <col min="20" max="16384" width="9.140625" style="850" customWidth="1"/>
  </cols>
  <sheetData>
    <row r="1" spans="1:22" ht="15">
      <c r="A1" s="1169" t="s">
        <v>426</v>
      </c>
      <c r="B1" s="1170"/>
      <c r="C1" s="1170"/>
      <c r="D1" s="1170"/>
      <c r="E1" s="1170"/>
      <c r="F1" s="1170"/>
      <c r="G1" s="1170"/>
      <c r="H1" s="1170"/>
      <c r="I1" s="1170"/>
      <c r="J1" s="1170"/>
      <c r="K1" s="1170"/>
      <c r="L1" s="1170"/>
      <c r="M1" s="1170"/>
      <c r="N1" s="1170"/>
      <c r="O1" s="1170"/>
      <c r="P1" s="1170"/>
      <c r="Q1" s="1170"/>
      <c r="R1" s="1170"/>
      <c r="S1" s="1171"/>
      <c r="T1" s="847"/>
      <c r="U1" s="848"/>
      <c r="V1" s="849"/>
    </row>
    <row r="2" spans="1:22" ht="15.75" customHeight="1" thickBot="1">
      <c r="A2" s="1172"/>
      <c r="B2" s="1172"/>
      <c r="C2" s="1172"/>
      <c r="D2" s="1172"/>
      <c r="E2" s="1172"/>
      <c r="F2" s="1172"/>
      <c r="G2" s="1172"/>
      <c r="H2" s="1172"/>
      <c r="I2" s="1172"/>
      <c r="J2" s="1172"/>
      <c r="K2" s="1172"/>
      <c r="L2" s="1172"/>
      <c r="M2" s="1172"/>
      <c r="N2" s="1172"/>
      <c r="O2" s="1172"/>
      <c r="P2" s="1172"/>
      <c r="Q2" s="1172"/>
      <c r="R2" s="1172"/>
      <c r="S2" s="1172"/>
      <c r="T2" s="847"/>
      <c r="U2" s="848"/>
      <c r="V2" s="849"/>
    </row>
    <row r="3" spans="1:22" ht="18.75" customHeight="1" thickTop="1">
      <c r="A3" s="1173" t="s">
        <v>280</v>
      </c>
      <c r="B3" s="1176" t="s">
        <v>281</v>
      </c>
      <c r="C3" s="1177"/>
      <c r="D3" s="1177"/>
      <c r="E3" s="1177"/>
      <c r="F3" s="1177"/>
      <c r="G3" s="1177"/>
      <c r="H3" s="1177"/>
      <c r="I3" s="1177"/>
      <c r="J3" s="1177"/>
      <c r="K3" s="1177" t="s">
        <v>282</v>
      </c>
      <c r="L3" s="1177"/>
      <c r="M3" s="1177"/>
      <c r="N3" s="1177"/>
      <c r="O3" s="1177"/>
      <c r="P3" s="1177"/>
      <c r="Q3" s="1177"/>
      <c r="R3" s="1177"/>
      <c r="S3" s="1180" t="s">
        <v>319</v>
      </c>
      <c r="T3" s="847"/>
      <c r="U3" s="848"/>
      <c r="V3" s="849"/>
    </row>
    <row r="4" spans="1:22" ht="15" customHeight="1">
      <c r="A4" s="1174"/>
      <c r="B4" s="1164" t="s">
        <v>24</v>
      </c>
      <c r="C4" s="1166" t="s">
        <v>283</v>
      </c>
      <c r="D4" s="1166" t="s">
        <v>284</v>
      </c>
      <c r="E4" s="1166" t="s">
        <v>285</v>
      </c>
      <c r="F4" s="1166" t="s">
        <v>286</v>
      </c>
      <c r="G4" s="1166" t="s">
        <v>287</v>
      </c>
      <c r="H4" s="1166" t="s">
        <v>288</v>
      </c>
      <c r="I4" s="1166" t="s">
        <v>145</v>
      </c>
      <c r="J4" s="1166" t="s">
        <v>289</v>
      </c>
      <c r="K4" s="1166" t="s">
        <v>24</v>
      </c>
      <c r="L4" s="1166" t="s">
        <v>290</v>
      </c>
      <c r="M4" s="1166" t="s">
        <v>291</v>
      </c>
      <c r="N4" s="1166" t="s">
        <v>292</v>
      </c>
      <c r="O4" s="1166" t="s">
        <v>287</v>
      </c>
      <c r="P4" s="1166" t="s">
        <v>293</v>
      </c>
      <c r="Q4" s="1166" t="s">
        <v>294</v>
      </c>
      <c r="R4" s="1166" t="s">
        <v>295</v>
      </c>
      <c r="S4" s="1181"/>
      <c r="T4" s="1178"/>
      <c r="U4" s="849"/>
      <c r="V4" s="849"/>
    </row>
    <row r="5" spans="1:20" ht="90.75" customHeight="1" thickBot="1">
      <c r="A5" s="1175"/>
      <c r="B5" s="1165"/>
      <c r="C5" s="1167"/>
      <c r="D5" s="1168"/>
      <c r="E5" s="1167"/>
      <c r="F5" s="1167"/>
      <c r="G5" s="1167"/>
      <c r="H5" s="1167"/>
      <c r="I5" s="1167"/>
      <c r="J5" s="1167"/>
      <c r="K5" s="1167"/>
      <c r="L5" s="1167"/>
      <c r="M5" s="1179"/>
      <c r="N5" s="1167"/>
      <c r="O5" s="1167"/>
      <c r="P5" s="1167"/>
      <c r="Q5" s="1167"/>
      <c r="R5" s="1167"/>
      <c r="S5" s="1182"/>
      <c r="T5" s="1178"/>
    </row>
    <row r="6" spans="1:21" ht="12.75" customHeight="1" thickTop="1">
      <c r="A6" s="851" t="s">
        <v>296</v>
      </c>
      <c r="B6" s="909">
        <v>119</v>
      </c>
      <c r="C6" s="909">
        <v>0</v>
      </c>
      <c r="D6" s="909">
        <v>20</v>
      </c>
      <c r="E6" s="909">
        <v>43</v>
      </c>
      <c r="F6" s="909">
        <v>0</v>
      </c>
      <c r="G6" s="909">
        <v>3</v>
      </c>
      <c r="H6" s="909">
        <v>0</v>
      </c>
      <c r="I6" s="909">
        <v>1</v>
      </c>
      <c r="J6" s="909">
        <v>8</v>
      </c>
      <c r="K6" s="909">
        <v>66</v>
      </c>
      <c r="L6" s="909">
        <v>16</v>
      </c>
      <c r="M6" s="909">
        <v>32</v>
      </c>
      <c r="N6" s="909">
        <v>0</v>
      </c>
      <c r="O6" s="909">
        <v>11</v>
      </c>
      <c r="P6" s="909">
        <v>0</v>
      </c>
      <c r="Q6" s="909">
        <v>1</v>
      </c>
      <c r="R6" s="909">
        <v>1</v>
      </c>
      <c r="S6" s="910">
        <v>221</v>
      </c>
      <c r="U6" s="883"/>
    </row>
    <row r="7" spans="1:21" ht="12.75" customHeight="1">
      <c r="A7" s="852" t="s">
        <v>297</v>
      </c>
      <c r="B7" s="909">
        <v>135</v>
      </c>
      <c r="C7" s="909">
        <v>1</v>
      </c>
      <c r="D7" s="909">
        <v>34</v>
      </c>
      <c r="E7" s="909">
        <v>15</v>
      </c>
      <c r="F7" s="909">
        <v>0</v>
      </c>
      <c r="G7" s="909">
        <v>21</v>
      </c>
      <c r="H7" s="909">
        <v>0</v>
      </c>
      <c r="I7" s="909">
        <v>8</v>
      </c>
      <c r="J7" s="909">
        <v>11</v>
      </c>
      <c r="K7" s="909">
        <v>31</v>
      </c>
      <c r="L7" s="909">
        <v>4</v>
      </c>
      <c r="M7" s="909">
        <v>4</v>
      </c>
      <c r="N7" s="909">
        <v>0</v>
      </c>
      <c r="O7" s="909">
        <v>9</v>
      </c>
      <c r="P7" s="909">
        <v>0</v>
      </c>
      <c r="Q7" s="909">
        <v>0</v>
      </c>
      <c r="R7" s="909">
        <v>2</v>
      </c>
      <c r="S7" s="910">
        <v>281</v>
      </c>
      <c r="U7" s="855"/>
    </row>
    <row r="8" spans="1:21" ht="12.75" customHeight="1">
      <c r="A8" s="852" t="s">
        <v>298</v>
      </c>
      <c r="B8" s="909">
        <v>172</v>
      </c>
      <c r="C8" s="909">
        <v>2</v>
      </c>
      <c r="D8" s="909">
        <v>49</v>
      </c>
      <c r="E8" s="909">
        <v>10</v>
      </c>
      <c r="F8" s="909">
        <v>0</v>
      </c>
      <c r="G8" s="909">
        <v>4</v>
      </c>
      <c r="H8" s="909">
        <v>0</v>
      </c>
      <c r="I8" s="909">
        <v>2</v>
      </c>
      <c r="J8" s="909">
        <v>15</v>
      </c>
      <c r="K8" s="909">
        <v>113</v>
      </c>
      <c r="L8" s="909">
        <v>34</v>
      </c>
      <c r="M8" s="909">
        <v>11</v>
      </c>
      <c r="N8" s="909">
        <v>0</v>
      </c>
      <c r="O8" s="909">
        <v>45</v>
      </c>
      <c r="P8" s="909">
        <v>0</v>
      </c>
      <c r="Q8" s="909">
        <v>2</v>
      </c>
      <c r="R8" s="909">
        <v>18</v>
      </c>
      <c r="S8" s="910">
        <v>419</v>
      </c>
      <c r="U8" s="855"/>
    </row>
    <row r="9" spans="1:21" ht="12.75" customHeight="1">
      <c r="A9" s="852" t="s">
        <v>299</v>
      </c>
      <c r="B9" s="909">
        <v>130</v>
      </c>
      <c r="C9" s="909">
        <v>1</v>
      </c>
      <c r="D9" s="909">
        <v>35</v>
      </c>
      <c r="E9" s="909">
        <v>11</v>
      </c>
      <c r="F9" s="909">
        <v>0</v>
      </c>
      <c r="G9" s="909">
        <v>16</v>
      </c>
      <c r="H9" s="909">
        <v>0</v>
      </c>
      <c r="I9" s="909">
        <v>3</v>
      </c>
      <c r="J9" s="909">
        <v>14</v>
      </c>
      <c r="K9" s="909">
        <v>93</v>
      </c>
      <c r="L9" s="909">
        <v>42</v>
      </c>
      <c r="M9" s="909">
        <v>10</v>
      </c>
      <c r="N9" s="909">
        <v>0</v>
      </c>
      <c r="O9" s="909">
        <v>20</v>
      </c>
      <c r="P9" s="909">
        <v>0</v>
      </c>
      <c r="Q9" s="909">
        <v>0</v>
      </c>
      <c r="R9" s="909">
        <v>5</v>
      </c>
      <c r="S9" s="910">
        <v>170</v>
      </c>
      <c r="U9" s="855"/>
    </row>
    <row r="10" spans="1:21" ht="12.75" customHeight="1">
      <c r="A10" s="852" t="s">
        <v>300</v>
      </c>
      <c r="B10" s="909">
        <v>112</v>
      </c>
      <c r="C10" s="909">
        <v>0</v>
      </c>
      <c r="D10" s="909">
        <v>43</v>
      </c>
      <c r="E10" s="909">
        <v>12</v>
      </c>
      <c r="F10" s="909">
        <v>0</v>
      </c>
      <c r="G10" s="909">
        <v>6</v>
      </c>
      <c r="H10" s="909">
        <v>0</v>
      </c>
      <c r="I10" s="909">
        <v>6</v>
      </c>
      <c r="J10" s="909">
        <v>9</v>
      </c>
      <c r="K10" s="909">
        <v>25</v>
      </c>
      <c r="L10" s="909">
        <v>7</v>
      </c>
      <c r="M10" s="909">
        <v>2</v>
      </c>
      <c r="N10" s="909">
        <v>0</v>
      </c>
      <c r="O10" s="909">
        <v>9</v>
      </c>
      <c r="P10" s="909">
        <v>0</v>
      </c>
      <c r="Q10" s="909">
        <v>1</v>
      </c>
      <c r="R10" s="909">
        <v>1</v>
      </c>
      <c r="S10" s="910">
        <v>279</v>
      </c>
      <c r="U10" s="855"/>
    </row>
    <row r="11" spans="1:21" ht="12.75" customHeight="1">
      <c r="A11" s="852" t="s">
        <v>301</v>
      </c>
      <c r="B11" s="909">
        <v>116</v>
      </c>
      <c r="C11" s="909">
        <v>4</v>
      </c>
      <c r="D11" s="909">
        <v>20</v>
      </c>
      <c r="E11" s="909">
        <v>7</v>
      </c>
      <c r="F11" s="909">
        <v>0</v>
      </c>
      <c r="G11" s="909">
        <v>12</v>
      </c>
      <c r="H11" s="909">
        <v>1</v>
      </c>
      <c r="I11" s="909">
        <v>2</v>
      </c>
      <c r="J11" s="909">
        <v>1</v>
      </c>
      <c r="K11" s="909">
        <v>56</v>
      </c>
      <c r="L11" s="909">
        <v>11</v>
      </c>
      <c r="M11" s="909">
        <v>13</v>
      </c>
      <c r="N11" s="909">
        <v>0</v>
      </c>
      <c r="O11" s="909">
        <v>30</v>
      </c>
      <c r="P11" s="909">
        <v>1</v>
      </c>
      <c r="Q11" s="909">
        <v>0</v>
      </c>
      <c r="R11" s="909">
        <v>1</v>
      </c>
      <c r="S11" s="910">
        <v>188</v>
      </c>
      <c r="U11" s="855"/>
    </row>
    <row r="12" spans="1:21" ht="12.75" customHeight="1">
      <c r="A12" s="852" t="s">
        <v>302</v>
      </c>
      <c r="B12" s="909">
        <v>52</v>
      </c>
      <c r="C12" s="909">
        <v>0</v>
      </c>
      <c r="D12" s="909">
        <v>12</v>
      </c>
      <c r="E12" s="909">
        <v>4</v>
      </c>
      <c r="F12" s="909">
        <v>0</v>
      </c>
      <c r="G12" s="909">
        <v>0</v>
      </c>
      <c r="H12" s="909">
        <v>0</v>
      </c>
      <c r="I12" s="909">
        <v>0</v>
      </c>
      <c r="J12" s="909">
        <v>7</v>
      </c>
      <c r="K12" s="909">
        <v>0</v>
      </c>
      <c r="L12" s="909">
        <v>0</v>
      </c>
      <c r="M12" s="909">
        <v>0</v>
      </c>
      <c r="N12" s="909">
        <v>0</v>
      </c>
      <c r="O12" s="909">
        <v>0</v>
      </c>
      <c r="P12" s="909">
        <v>0</v>
      </c>
      <c r="Q12" s="909">
        <v>0</v>
      </c>
      <c r="R12" s="909">
        <v>0</v>
      </c>
      <c r="S12" s="910">
        <v>171</v>
      </c>
      <c r="U12" s="855"/>
    </row>
    <row r="13" spans="1:21" ht="12.75" customHeight="1">
      <c r="A13" s="856" t="s">
        <v>303</v>
      </c>
      <c r="B13" s="857">
        <v>836</v>
      </c>
      <c r="C13" s="858">
        <v>8</v>
      </c>
      <c r="D13" s="858">
        <v>213</v>
      </c>
      <c r="E13" s="859">
        <v>102</v>
      </c>
      <c r="F13" s="858">
        <v>0</v>
      </c>
      <c r="G13" s="858">
        <v>62</v>
      </c>
      <c r="H13" s="858">
        <v>1</v>
      </c>
      <c r="I13" s="858">
        <v>22</v>
      </c>
      <c r="J13" s="858">
        <v>65</v>
      </c>
      <c r="K13" s="859">
        <v>384</v>
      </c>
      <c r="L13" s="859">
        <v>114</v>
      </c>
      <c r="M13" s="859">
        <v>72</v>
      </c>
      <c r="N13" s="854">
        <v>0</v>
      </c>
      <c r="O13" s="859">
        <v>124</v>
      </c>
      <c r="P13" s="858">
        <v>1</v>
      </c>
      <c r="Q13" s="858">
        <v>4</v>
      </c>
      <c r="R13" s="858">
        <v>28</v>
      </c>
      <c r="S13" s="860">
        <v>1729</v>
      </c>
      <c r="U13" s="855"/>
    </row>
    <row r="14" spans="1:19" ht="12.75" customHeight="1">
      <c r="A14" s="852" t="s">
        <v>304</v>
      </c>
      <c r="B14" s="887">
        <v>70</v>
      </c>
      <c r="C14" s="887">
        <v>0</v>
      </c>
      <c r="D14" s="887">
        <v>23</v>
      </c>
      <c r="E14" s="887">
        <v>14</v>
      </c>
      <c r="F14" s="887">
        <v>0</v>
      </c>
      <c r="G14" s="887">
        <v>9</v>
      </c>
      <c r="H14" s="887">
        <v>0</v>
      </c>
      <c r="I14" s="887">
        <v>2</v>
      </c>
      <c r="J14" s="887">
        <v>6</v>
      </c>
      <c r="K14" s="887">
        <v>55</v>
      </c>
      <c r="L14" s="887">
        <v>34</v>
      </c>
      <c r="M14" s="887">
        <v>8</v>
      </c>
      <c r="N14" s="887">
        <v>0</v>
      </c>
      <c r="O14" s="887">
        <v>10</v>
      </c>
      <c r="P14" s="887">
        <v>0</v>
      </c>
      <c r="Q14" s="887">
        <v>1</v>
      </c>
      <c r="R14" s="887">
        <v>2</v>
      </c>
      <c r="S14" s="888">
        <v>170</v>
      </c>
    </row>
    <row r="15" spans="1:19" ht="12.75" customHeight="1">
      <c r="A15" s="852" t="s">
        <v>305</v>
      </c>
      <c r="B15" s="887">
        <v>163</v>
      </c>
      <c r="C15" s="887">
        <v>6</v>
      </c>
      <c r="D15" s="887">
        <v>29</v>
      </c>
      <c r="E15" s="887">
        <v>13</v>
      </c>
      <c r="F15" s="887">
        <v>0</v>
      </c>
      <c r="G15" s="887">
        <v>49</v>
      </c>
      <c r="H15" s="887">
        <v>0</v>
      </c>
      <c r="I15" s="887">
        <v>20</v>
      </c>
      <c r="J15" s="887">
        <v>13</v>
      </c>
      <c r="K15" s="887">
        <v>165</v>
      </c>
      <c r="L15" s="887">
        <v>32</v>
      </c>
      <c r="M15" s="887">
        <v>16</v>
      </c>
      <c r="N15" s="887">
        <v>0</v>
      </c>
      <c r="O15" s="887">
        <v>77</v>
      </c>
      <c r="P15" s="887">
        <v>0</v>
      </c>
      <c r="Q15" s="887">
        <v>9</v>
      </c>
      <c r="R15" s="887">
        <v>5</v>
      </c>
      <c r="S15" s="888">
        <v>344</v>
      </c>
    </row>
    <row r="16" spans="1:19" ht="12.75" customHeight="1">
      <c r="A16" s="852" t="s">
        <v>306</v>
      </c>
      <c r="B16" s="887">
        <v>49</v>
      </c>
      <c r="C16" s="887">
        <v>1</v>
      </c>
      <c r="D16" s="887">
        <v>19</v>
      </c>
      <c r="E16" s="887">
        <v>2</v>
      </c>
      <c r="F16" s="887">
        <v>0</v>
      </c>
      <c r="G16" s="887">
        <v>1</v>
      </c>
      <c r="H16" s="887">
        <v>0</v>
      </c>
      <c r="I16" s="887">
        <v>3</v>
      </c>
      <c r="J16" s="887">
        <v>6</v>
      </c>
      <c r="K16" s="887">
        <v>79</v>
      </c>
      <c r="L16" s="887">
        <v>18</v>
      </c>
      <c r="M16" s="887">
        <v>3</v>
      </c>
      <c r="N16" s="887">
        <v>0</v>
      </c>
      <c r="O16" s="887">
        <v>26</v>
      </c>
      <c r="P16" s="887">
        <v>0</v>
      </c>
      <c r="Q16" s="887">
        <v>3</v>
      </c>
      <c r="R16" s="887">
        <v>4</v>
      </c>
      <c r="S16" s="888">
        <v>140</v>
      </c>
    </row>
    <row r="17" spans="1:19" ht="12.75" customHeight="1">
      <c r="A17" s="852" t="s">
        <v>307</v>
      </c>
      <c r="B17" s="887">
        <v>47</v>
      </c>
      <c r="C17" s="887">
        <v>0</v>
      </c>
      <c r="D17" s="887">
        <v>15</v>
      </c>
      <c r="E17" s="887">
        <v>2</v>
      </c>
      <c r="F17" s="887">
        <v>0</v>
      </c>
      <c r="G17" s="887">
        <v>1</v>
      </c>
      <c r="H17" s="887">
        <v>0</v>
      </c>
      <c r="I17" s="887">
        <v>1</v>
      </c>
      <c r="J17" s="887">
        <v>2</v>
      </c>
      <c r="K17" s="887">
        <v>63</v>
      </c>
      <c r="L17" s="887">
        <v>11</v>
      </c>
      <c r="M17" s="887">
        <v>5</v>
      </c>
      <c r="N17" s="887">
        <v>0</v>
      </c>
      <c r="O17" s="887">
        <v>47</v>
      </c>
      <c r="P17" s="887">
        <v>0</v>
      </c>
      <c r="Q17" s="887">
        <v>0</v>
      </c>
      <c r="R17" s="887">
        <v>0</v>
      </c>
      <c r="S17" s="888">
        <v>118</v>
      </c>
    </row>
    <row r="18" spans="1:19" ht="12.75" customHeight="1">
      <c r="A18" s="852" t="s">
        <v>308</v>
      </c>
      <c r="B18" s="887">
        <v>80</v>
      </c>
      <c r="C18" s="887">
        <v>1</v>
      </c>
      <c r="D18" s="887">
        <v>7</v>
      </c>
      <c r="E18" s="887">
        <v>1</v>
      </c>
      <c r="F18" s="887">
        <v>0</v>
      </c>
      <c r="G18" s="887">
        <v>18</v>
      </c>
      <c r="H18" s="887">
        <v>0</v>
      </c>
      <c r="I18" s="887">
        <v>1</v>
      </c>
      <c r="J18" s="887">
        <v>0</v>
      </c>
      <c r="K18" s="887">
        <v>97</v>
      </c>
      <c r="L18" s="887">
        <v>13</v>
      </c>
      <c r="M18" s="887">
        <v>10</v>
      </c>
      <c r="N18" s="887">
        <v>0</v>
      </c>
      <c r="O18" s="887">
        <v>59</v>
      </c>
      <c r="P18" s="887">
        <v>0</v>
      </c>
      <c r="Q18" s="887">
        <v>0</v>
      </c>
      <c r="R18" s="887">
        <v>0</v>
      </c>
      <c r="S18" s="888">
        <v>118</v>
      </c>
    </row>
    <row r="19" spans="1:19" ht="12.75" customHeight="1">
      <c r="A19" s="852" t="s">
        <v>309</v>
      </c>
      <c r="B19" s="887">
        <v>116</v>
      </c>
      <c r="C19" s="887">
        <v>3</v>
      </c>
      <c r="D19" s="887">
        <v>32</v>
      </c>
      <c r="E19" s="887">
        <v>12</v>
      </c>
      <c r="F19" s="887">
        <v>0</v>
      </c>
      <c r="G19" s="887">
        <v>18</v>
      </c>
      <c r="H19" s="887">
        <v>0</v>
      </c>
      <c r="I19" s="887">
        <v>11</v>
      </c>
      <c r="J19" s="887">
        <v>9</v>
      </c>
      <c r="K19" s="887">
        <v>79</v>
      </c>
      <c r="L19" s="887">
        <v>22</v>
      </c>
      <c r="M19" s="887">
        <v>11</v>
      </c>
      <c r="N19" s="887">
        <v>0</v>
      </c>
      <c r="O19" s="887">
        <v>15</v>
      </c>
      <c r="P19" s="887">
        <v>0</v>
      </c>
      <c r="Q19" s="887">
        <v>7</v>
      </c>
      <c r="R19" s="887">
        <v>5</v>
      </c>
      <c r="S19" s="888">
        <v>262</v>
      </c>
    </row>
    <row r="20" spans="1:19" ht="12.75" customHeight="1">
      <c r="A20" s="856" t="s">
        <v>310</v>
      </c>
      <c r="B20" s="857">
        <v>525</v>
      </c>
      <c r="C20" s="858">
        <v>11</v>
      </c>
      <c r="D20" s="858">
        <v>125</v>
      </c>
      <c r="E20" s="859">
        <v>44</v>
      </c>
      <c r="F20" s="858">
        <v>0</v>
      </c>
      <c r="G20" s="858">
        <v>96</v>
      </c>
      <c r="H20" s="858">
        <v>0</v>
      </c>
      <c r="I20" s="865">
        <v>38</v>
      </c>
      <c r="J20" s="861">
        <v>36</v>
      </c>
      <c r="K20" s="862">
        <v>538</v>
      </c>
      <c r="L20" s="859">
        <v>130</v>
      </c>
      <c r="M20" s="859">
        <v>53</v>
      </c>
      <c r="N20" s="859">
        <v>0</v>
      </c>
      <c r="O20" s="859">
        <v>234</v>
      </c>
      <c r="P20" s="858">
        <v>0</v>
      </c>
      <c r="Q20" s="858">
        <v>20</v>
      </c>
      <c r="R20" s="858">
        <v>16</v>
      </c>
      <c r="S20" s="860">
        <v>1152</v>
      </c>
    </row>
    <row r="21" spans="1:19" ht="12.75" customHeight="1">
      <c r="A21" s="852" t="s">
        <v>311</v>
      </c>
      <c r="B21" s="887">
        <v>56</v>
      </c>
      <c r="C21" s="887">
        <v>1</v>
      </c>
      <c r="D21" s="887">
        <v>24</v>
      </c>
      <c r="E21" s="887">
        <v>4</v>
      </c>
      <c r="F21" s="887">
        <v>0</v>
      </c>
      <c r="G21" s="887">
        <v>4</v>
      </c>
      <c r="H21" s="887">
        <v>0</v>
      </c>
      <c r="I21" s="911">
        <v>4</v>
      </c>
      <c r="J21" s="911">
        <v>12</v>
      </c>
      <c r="K21" s="911">
        <v>33</v>
      </c>
      <c r="L21" s="887">
        <v>12</v>
      </c>
      <c r="M21" s="887">
        <v>6</v>
      </c>
      <c r="N21" s="887">
        <v>0</v>
      </c>
      <c r="O21" s="887">
        <v>7</v>
      </c>
      <c r="P21" s="887">
        <v>0</v>
      </c>
      <c r="Q21" s="887">
        <v>2</v>
      </c>
      <c r="R21" s="887">
        <v>6</v>
      </c>
      <c r="S21" s="888">
        <v>88</v>
      </c>
    </row>
    <row r="22" spans="1:19" ht="12.75" customHeight="1">
      <c r="A22" s="852" t="s">
        <v>312</v>
      </c>
      <c r="B22" s="887">
        <v>108</v>
      </c>
      <c r="C22" s="887">
        <v>1</v>
      </c>
      <c r="D22" s="887">
        <v>88</v>
      </c>
      <c r="E22" s="887">
        <v>1</v>
      </c>
      <c r="F22" s="887">
        <v>0</v>
      </c>
      <c r="G22" s="887">
        <v>8</v>
      </c>
      <c r="H22" s="887">
        <v>0</v>
      </c>
      <c r="I22" s="887">
        <v>2</v>
      </c>
      <c r="J22" s="887">
        <v>24</v>
      </c>
      <c r="K22" s="887">
        <v>47</v>
      </c>
      <c r="L22" s="887">
        <v>27</v>
      </c>
      <c r="M22" s="887">
        <v>5</v>
      </c>
      <c r="N22" s="887">
        <v>0</v>
      </c>
      <c r="O22" s="887">
        <v>5</v>
      </c>
      <c r="P22" s="887">
        <v>0</v>
      </c>
      <c r="Q22" s="887">
        <v>0</v>
      </c>
      <c r="R22" s="887">
        <v>4</v>
      </c>
      <c r="S22" s="888">
        <v>228</v>
      </c>
    </row>
    <row r="23" spans="1:19" ht="12.75" customHeight="1">
      <c r="A23" s="852" t="s">
        <v>313</v>
      </c>
      <c r="B23" s="887">
        <v>60</v>
      </c>
      <c r="C23" s="887">
        <v>1</v>
      </c>
      <c r="D23" s="887">
        <v>29</v>
      </c>
      <c r="E23" s="887">
        <v>4</v>
      </c>
      <c r="F23" s="887">
        <v>0</v>
      </c>
      <c r="G23" s="887">
        <v>10</v>
      </c>
      <c r="H23" s="887">
        <v>0</v>
      </c>
      <c r="I23" s="887">
        <v>0</v>
      </c>
      <c r="J23" s="887">
        <v>6</v>
      </c>
      <c r="K23" s="887">
        <v>19</v>
      </c>
      <c r="L23" s="887">
        <v>9</v>
      </c>
      <c r="M23" s="887">
        <v>4</v>
      </c>
      <c r="N23" s="887">
        <v>0</v>
      </c>
      <c r="O23" s="887">
        <v>2</v>
      </c>
      <c r="P23" s="887">
        <v>0</v>
      </c>
      <c r="Q23" s="887">
        <v>0</v>
      </c>
      <c r="R23" s="887">
        <v>0</v>
      </c>
      <c r="S23" s="888">
        <v>119</v>
      </c>
    </row>
    <row r="24" spans="1:19" ht="12.75" customHeight="1">
      <c r="A24" s="852" t="s">
        <v>314</v>
      </c>
      <c r="B24" s="887">
        <v>63</v>
      </c>
      <c r="C24" s="887">
        <v>1</v>
      </c>
      <c r="D24" s="887">
        <v>21</v>
      </c>
      <c r="E24" s="887">
        <v>4</v>
      </c>
      <c r="F24" s="887">
        <v>0</v>
      </c>
      <c r="G24" s="887">
        <v>10</v>
      </c>
      <c r="H24" s="887">
        <v>0</v>
      </c>
      <c r="I24" s="887">
        <v>2</v>
      </c>
      <c r="J24" s="887">
        <v>9</v>
      </c>
      <c r="K24" s="887">
        <v>53</v>
      </c>
      <c r="L24" s="887">
        <v>13</v>
      </c>
      <c r="M24" s="887">
        <v>16</v>
      </c>
      <c r="N24" s="887">
        <v>0</v>
      </c>
      <c r="O24" s="887">
        <v>11</v>
      </c>
      <c r="P24" s="887">
        <v>0</v>
      </c>
      <c r="Q24" s="887">
        <v>4</v>
      </c>
      <c r="R24" s="887">
        <v>6</v>
      </c>
      <c r="S24" s="888">
        <v>160</v>
      </c>
    </row>
    <row r="25" spans="1:19" ht="12.75" customHeight="1">
      <c r="A25" s="852" t="s">
        <v>315</v>
      </c>
      <c r="B25" s="887">
        <v>128</v>
      </c>
      <c r="C25" s="887">
        <v>1</v>
      </c>
      <c r="D25" s="887">
        <v>60</v>
      </c>
      <c r="E25" s="887">
        <v>13</v>
      </c>
      <c r="F25" s="887">
        <v>0</v>
      </c>
      <c r="G25" s="887">
        <v>10</v>
      </c>
      <c r="H25" s="887">
        <v>1</v>
      </c>
      <c r="I25" s="887">
        <v>5</v>
      </c>
      <c r="J25" s="887">
        <v>11</v>
      </c>
      <c r="K25" s="887">
        <v>83</v>
      </c>
      <c r="L25" s="887">
        <v>33</v>
      </c>
      <c r="M25" s="887">
        <v>21</v>
      </c>
      <c r="N25" s="887">
        <v>0</v>
      </c>
      <c r="O25" s="887">
        <v>12</v>
      </c>
      <c r="P25" s="887">
        <v>0</v>
      </c>
      <c r="Q25" s="887">
        <v>3</v>
      </c>
      <c r="R25" s="887">
        <v>10</v>
      </c>
      <c r="S25" s="888">
        <v>287</v>
      </c>
    </row>
    <row r="26" spans="1:19" ht="12.75" customHeight="1">
      <c r="A26" s="852" t="s">
        <v>316</v>
      </c>
      <c r="B26" s="887">
        <v>196</v>
      </c>
      <c r="C26" s="887">
        <v>3</v>
      </c>
      <c r="D26" s="887">
        <v>40</v>
      </c>
      <c r="E26" s="887">
        <v>9</v>
      </c>
      <c r="F26" s="887">
        <v>0</v>
      </c>
      <c r="G26" s="887">
        <v>61</v>
      </c>
      <c r="H26" s="887">
        <v>0</v>
      </c>
      <c r="I26" s="887">
        <v>21</v>
      </c>
      <c r="J26" s="887">
        <v>17</v>
      </c>
      <c r="K26" s="887">
        <v>170</v>
      </c>
      <c r="L26" s="887">
        <v>32</v>
      </c>
      <c r="M26" s="887">
        <v>13</v>
      </c>
      <c r="N26" s="887">
        <v>0</v>
      </c>
      <c r="O26" s="887">
        <v>75</v>
      </c>
      <c r="P26" s="887">
        <v>0</v>
      </c>
      <c r="Q26" s="887">
        <v>8</v>
      </c>
      <c r="R26" s="887">
        <v>7</v>
      </c>
      <c r="S26" s="888">
        <v>309</v>
      </c>
    </row>
    <row r="27" spans="1:19" ht="12.75" customHeight="1" thickBot="1">
      <c r="A27" s="863" t="s">
        <v>317</v>
      </c>
      <c r="B27" s="864">
        <v>611</v>
      </c>
      <c r="C27" s="865">
        <v>8</v>
      </c>
      <c r="D27" s="865">
        <v>262</v>
      </c>
      <c r="E27" s="866">
        <v>35</v>
      </c>
      <c r="F27" s="853">
        <v>0</v>
      </c>
      <c r="G27" s="865">
        <v>103</v>
      </c>
      <c r="H27" s="865">
        <v>1</v>
      </c>
      <c r="I27" s="865">
        <v>34</v>
      </c>
      <c r="J27" s="865">
        <v>79</v>
      </c>
      <c r="K27" s="866">
        <v>405</v>
      </c>
      <c r="L27" s="866">
        <v>126</v>
      </c>
      <c r="M27" s="866">
        <v>65</v>
      </c>
      <c r="N27" s="866">
        <v>0</v>
      </c>
      <c r="O27" s="866">
        <v>112</v>
      </c>
      <c r="P27" s="865">
        <v>0</v>
      </c>
      <c r="Q27" s="865">
        <v>17</v>
      </c>
      <c r="R27" s="865">
        <v>33</v>
      </c>
      <c r="S27" s="867">
        <v>1191</v>
      </c>
    </row>
    <row r="28" spans="1:19" ht="18" customHeight="1" thickBot="1" thickTop="1">
      <c r="A28" s="868" t="s">
        <v>318</v>
      </c>
      <c r="B28" s="869">
        <v>6771</v>
      </c>
      <c r="C28" s="870">
        <v>160</v>
      </c>
      <c r="D28" s="870">
        <v>1575</v>
      </c>
      <c r="E28" s="871">
        <v>559</v>
      </c>
      <c r="F28" s="870">
        <v>0</v>
      </c>
      <c r="G28" s="870">
        <v>1139</v>
      </c>
      <c r="H28" s="870">
        <v>24</v>
      </c>
      <c r="I28" s="870">
        <v>210</v>
      </c>
      <c r="J28" s="870">
        <v>535</v>
      </c>
      <c r="K28" s="871">
        <v>4958</v>
      </c>
      <c r="L28" s="871">
        <v>1075</v>
      </c>
      <c r="M28" s="871">
        <v>512</v>
      </c>
      <c r="N28" s="871">
        <v>0</v>
      </c>
      <c r="O28" s="871">
        <v>1956</v>
      </c>
      <c r="P28" s="870">
        <v>13</v>
      </c>
      <c r="Q28" s="870">
        <v>98</v>
      </c>
      <c r="R28" s="870">
        <v>279</v>
      </c>
      <c r="S28" s="872">
        <v>12096</v>
      </c>
    </row>
    <row r="29" spans="1:19" ht="12.75" customHeight="1" thickTop="1">
      <c r="A29" s="873"/>
      <c r="B29" s="874"/>
      <c r="C29" s="874"/>
      <c r="D29" s="874"/>
      <c r="E29" s="875"/>
      <c r="F29" s="874"/>
      <c r="G29" s="874"/>
      <c r="H29" s="874"/>
      <c r="I29" s="874"/>
      <c r="J29" s="874"/>
      <c r="K29" s="875"/>
      <c r="L29" s="875"/>
      <c r="M29" s="875"/>
      <c r="N29" s="875"/>
      <c r="O29" s="875"/>
      <c r="P29" s="874"/>
      <c r="Q29" s="874"/>
      <c r="R29" s="874"/>
      <c r="S29" s="875"/>
    </row>
    <row r="30" spans="1:19" ht="12.75" customHeight="1">
      <c r="A30" s="876"/>
      <c r="B30" s="877"/>
      <c r="C30" s="877"/>
      <c r="D30" s="877"/>
      <c r="E30" s="878"/>
      <c r="F30" s="877"/>
      <c r="G30" s="877"/>
      <c r="H30" s="877"/>
      <c r="I30" s="877"/>
      <c r="J30" s="877"/>
      <c r="K30" s="878"/>
      <c r="L30" s="878"/>
      <c r="M30" s="878"/>
      <c r="N30" s="878"/>
      <c r="O30" s="878"/>
      <c r="P30" s="877"/>
      <c r="Q30" s="877"/>
      <c r="R30" s="877"/>
      <c r="S30" s="878"/>
    </row>
    <row r="31" spans="1:19" ht="12.75" customHeight="1">
      <c r="A31" s="876"/>
      <c r="B31" s="877"/>
      <c r="C31" s="877"/>
      <c r="D31" s="877"/>
      <c r="E31" s="878"/>
      <c r="F31" s="877"/>
      <c r="G31" s="877"/>
      <c r="H31" s="877"/>
      <c r="I31" s="877"/>
      <c r="J31" s="877"/>
      <c r="K31" s="878"/>
      <c r="L31" s="878"/>
      <c r="M31" s="878"/>
      <c r="N31" s="878"/>
      <c r="O31" s="878"/>
      <c r="P31" s="877"/>
      <c r="Q31" s="877"/>
      <c r="R31" s="877"/>
      <c r="S31" s="878"/>
    </row>
  </sheetData>
  <sheetProtection/>
  <mergeCells count="24">
    <mergeCell ref="R4:R5"/>
    <mergeCell ref="T4:T5"/>
    <mergeCell ref="K4:K5"/>
    <mergeCell ref="L4:L5"/>
    <mergeCell ref="M4:M5"/>
    <mergeCell ref="N4:N5"/>
    <mergeCell ref="O4:O5"/>
    <mergeCell ref="S3:S5"/>
    <mergeCell ref="H4:H5"/>
    <mergeCell ref="I4:I5"/>
    <mergeCell ref="J4:J5"/>
    <mergeCell ref="A1:S1"/>
    <mergeCell ref="A2:S2"/>
    <mergeCell ref="A3:A5"/>
    <mergeCell ref="B3:J3"/>
    <mergeCell ref="K3:R3"/>
    <mergeCell ref="P4:P5"/>
    <mergeCell ref="Q4:Q5"/>
    <mergeCell ref="B4:B5"/>
    <mergeCell ref="C4:C5"/>
    <mergeCell ref="D4:D5"/>
    <mergeCell ref="E4:E5"/>
    <mergeCell ref="F4:F5"/>
    <mergeCell ref="G4:G5"/>
  </mergeCells>
  <printOptions/>
  <pageMargins left="0.9055118110236221" right="0.7086614173228347" top="0.7874015748031497" bottom="0.35433070866141736" header="0.31496062992125984" footer="0.31496062992125984"/>
  <pageSetup horizontalDpi="600" verticalDpi="600" orientation="landscape" paperSize="9" scale="90" r:id="rId1"/>
</worksheet>
</file>

<file path=xl/worksheets/sheet52.xml><?xml version="1.0" encoding="utf-8"?>
<worksheet xmlns="http://schemas.openxmlformats.org/spreadsheetml/2006/main" xmlns:r="http://schemas.openxmlformats.org/officeDocument/2006/relationships">
  <sheetPr>
    <tabColor rgb="FF92D050"/>
  </sheetPr>
  <dimension ref="A1:V32"/>
  <sheetViews>
    <sheetView zoomScalePageLayoutView="0" workbookViewId="0" topLeftCell="A1">
      <selection activeCell="A1" sqref="A1:S1"/>
    </sheetView>
  </sheetViews>
  <sheetFormatPr defaultColWidth="9.140625" defaultRowHeight="12.75"/>
  <cols>
    <col min="1" max="1" width="17.7109375" style="850" customWidth="1"/>
    <col min="2" max="2" width="6.421875" style="881" customWidth="1"/>
    <col min="3" max="3" width="4.421875" style="880" customWidth="1"/>
    <col min="4" max="4" width="6.421875" style="880" customWidth="1"/>
    <col min="5" max="5" width="6.7109375" style="879" customWidth="1"/>
    <col min="6" max="6" width="5.7109375" style="880" customWidth="1"/>
    <col min="7" max="7" width="5.421875" style="880" customWidth="1"/>
    <col min="8" max="8" width="5.28125" style="880" customWidth="1"/>
    <col min="9" max="9" width="6.00390625" style="880" customWidth="1"/>
    <col min="10" max="10" width="4.7109375" style="880" customWidth="1"/>
    <col min="11" max="11" width="5.421875" style="879" customWidth="1"/>
    <col min="12" max="12" width="6.00390625" style="879" customWidth="1"/>
    <col min="13" max="13" width="5.00390625" style="879" customWidth="1"/>
    <col min="14" max="14" width="5.8515625" style="879" customWidth="1"/>
    <col min="15" max="15" width="6.8515625" style="879" customWidth="1"/>
    <col min="16" max="16" width="6.421875" style="880" customWidth="1"/>
    <col min="17" max="17" width="7.57421875" style="880" customWidth="1"/>
    <col min="18" max="18" width="5.7109375" style="880" customWidth="1"/>
    <col min="19" max="19" width="7.140625" style="882" customWidth="1"/>
    <col min="20" max="16384" width="9.140625" style="850" customWidth="1"/>
  </cols>
  <sheetData>
    <row r="1" spans="1:22" ht="15">
      <c r="A1" s="1169" t="s">
        <v>426</v>
      </c>
      <c r="B1" s="1170"/>
      <c r="C1" s="1170"/>
      <c r="D1" s="1170"/>
      <c r="E1" s="1170"/>
      <c r="F1" s="1170"/>
      <c r="G1" s="1170"/>
      <c r="H1" s="1170"/>
      <c r="I1" s="1170"/>
      <c r="J1" s="1170"/>
      <c r="K1" s="1170"/>
      <c r="L1" s="1170"/>
      <c r="M1" s="1170"/>
      <c r="N1" s="1170"/>
      <c r="O1" s="1170"/>
      <c r="P1" s="1170"/>
      <c r="Q1" s="1170"/>
      <c r="R1" s="1170"/>
      <c r="S1" s="1171"/>
      <c r="T1" s="847"/>
      <c r="U1" s="848"/>
      <c r="V1" s="849"/>
    </row>
    <row r="2" spans="1:22" ht="15.75" customHeight="1" thickBot="1">
      <c r="A2" s="1172"/>
      <c r="B2" s="1172"/>
      <c r="C2" s="1172"/>
      <c r="D2" s="1172"/>
      <c r="E2" s="1172"/>
      <c r="F2" s="1172"/>
      <c r="G2" s="1172"/>
      <c r="H2" s="1172"/>
      <c r="I2" s="1172"/>
      <c r="J2" s="1172"/>
      <c r="K2" s="1172"/>
      <c r="L2" s="1172"/>
      <c r="M2" s="1172"/>
      <c r="N2" s="1172"/>
      <c r="O2" s="1172"/>
      <c r="P2" s="1172"/>
      <c r="Q2" s="1172"/>
      <c r="R2" s="1172"/>
      <c r="S2" s="1172"/>
      <c r="T2" s="847"/>
      <c r="U2" s="848"/>
      <c r="V2" s="849"/>
    </row>
    <row r="3" spans="1:22" ht="18.75" customHeight="1" thickTop="1">
      <c r="A3" s="1173" t="s">
        <v>280</v>
      </c>
      <c r="B3" s="1176" t="s">
        <v>281</v>
      </c>
      <c r="C3" s="1177"/>
      <c r="D3" s="1177"/>
      <c r="E3" s="1177"/>
      <c r="F3" s="1177"/>
      <c r="G3" s="1177"/>
      <c r="H3" s="1177"/>
      <c r="I3" s="1177"/>
      <c r="J3" s="1177"/>
      <c r="K3" s="1177" t="s">
        <v>282</v>
      </c>
      <c r="L3" s="1177"/>
      <c r="M3" s="1177"/>
      <c r="N3" s="1177"/>
      <c r="O3" s="1177"/>
      <c r="P3" s="1177"/>
      <c r="Q3" s="1177"/>
      <c r="R3" s="1177"/>
      <c r="S3" s="1180" t="s">
        <v>320</v>
      </c>
      <c r="T3" s="847"/>
      <c r="U3" s="848"/>
      <c r="V3" s="849"/>
    </row>
    <row r="4" spans="1:22" ht="15" customHeight="1">
      <c r="A4" s="1174"/>
      <c r="B4" s="1164" t="s">
        <v>24</v>
      </c>
      <c r="C4" s="1166" t="s">
        <v>283</v>
      </c>
      <c r="D4" s="1166" t="s">
        <v>284</v>
      </c>
      <c r="E4" s="1166" t="s">
        <v>285</v>
      </c>
      <c r="F4" s="1166" t="s">
        <v>286</v>
      </c>
      <c r="G4" s="1166" t="s">
        <v>287</v>
      </c>
      <c r="H4" s="1166" t="s">
        <v>288</v>
      </c>
      <c r="I4" s="1166" t="s">
        <v>145</v>
      </c>
      <c r="J4" s="1166" t="s">
        <v>289</v>
      </c>
      <c r="K4" s="1166" t="s">
        <v>24</v>
      </c>
      <c r="L4" s="1166" t="s">
        <v>290</v>
      </c>
      <c r="M4" s="1166" t="s">
        <v>291</v>
      </c>
      <c r="N4" s="1166" t="s">
        <v>292</v>
      </c>
      <c r="O4" s="1166" t="s">
        <v>287</v>
      </c>
      <c r="P4" s="1166" t="s">
        <v>293</v>
      </c>
      <c r="Q4" s="1166" t="s">
        <v>294</v>
      </c>
      <c r="R4" s="1166" t="s">
        <v>295</v>
      </c>
      <c r="S4" s="1181"/>
      <c r="T4" s="1178"/>
      <c r="U4" s="849"/>
      <c r="V4" s="849"/>
    </row>
    <row r="5" spans="1:20" ht="90.75" customHeight="1" thickBot="1">
      <c r="A5" s="1175"/>
      <c r="B5" s="1165"/>
      <c r="C5" s="1167"/>
      <c r="D5" s="1168"/>
      <c r="E5" s="1167"/>
      <c r="F5" s="1167"/>
      <c r="G5" s="1167"/>
      <c r="H5" s="1167"/>
      <c r="I5" s="1167"/>
      <c r="J5" s="1167"/>
      <c r="K5" s="1167"/>
      <c r="L5" s="1167"/>
      <c r="M5" s="1179"/>
      <c r="N5" s="1167"/>
      <c r="O5" s="1167"/>
      <c r="P5" s="1167"/>
      <c r="Q5" s="1167"/>
      <c r="R5" s="1167"/>
      <c r="S5" s="1182"/>
      <c r="T5" s="1178"/>
    </row>
    <row r="6" spans="1:21" ht="12.75" customHeight="1" thickTop="1">
      <c r="A6" s="852" t="s">
        <v>321</v>
      </c>
      <c r="B6" s="907">
        <v>117</v>
      </c>
      <c r="C6" s="907">
        <v>1</v>
      </c>
      <c r="D6" s="907">
        <v>41</v>
      </c>
      <c r="E6" s="907">
        <v>9</v>
      </c>
      <c r="F6" s="907">
        <v>0</v>
      </c>
      <c r="G6" s="907">
        <v>5</v>
      </c>
      <c r="H6" s="907">
        <v>0</v>
      </c>
      <c r="I6" s="907">
        <v>3</v>
      </c>
      <c r="J6" s="907">
        <v>8</v>
      </c>
      <c r="K6" s="907">
        <v>41</v>
      </c>
      <c r="L6" s="907">
        <v>10</v>
      </c>
      <c r="M6" s="907">
        <v>7</v>
      </c>
      <c r="N6" s="909">
        <v>0</v>
      </c>
      <c r="O6" s="909">
        <v>11</v>
      </c>
      <c r="P6" s="909">
        <v>0</v>
      </c>
      <c r="Q6" s="909">
        <v>0</v>
      </c>
      <c r="R6" s="909">
        <v>0</v>
      </c>
      <c r="S6" s="908">
        <v>198</v>
      </c>
      <c r="U6" s="849"/>
    </row>
    <row r="7" spans="1:19" ht="12.75" customHeight="1">
      <c r="A7" s="852" t="s">
        <v>322</v>
      </c>
      <c r="B7" s="907">
        <v>132</v>
      </c>
      <c r="C7" s="907">
        <v>2</v>
      </c>
      <c r="D7" s="907">
        <v>55</v>
      </c>
      <c r="E7" s="907">
        <v>13</v>
      </c>
      <c r="F7" s="907">
        <v>0</v>
      </c>
      <c r="G7" s="907">
        <v>8</v>
      </c>
      <c r="H7" s="907">
        <v>1</v>
      </c>
      <c r="I7" s="907">
        <v>6</v>
      </c>
      <c r="J7" s="907">
        <v>3</v>
      </c>
      <c r="K7" s="907">
        <v>80</v>
      </c>
      <c r="L7" s="907">
        <v>39</v>
      </c>
      <c r="M7" s="907">
        <v>3</v>
      </c>
      <c r="N7" s="909">
        <v>0</v>
      </c>
      <c r="O7" s="909">
        <v>25</v>
      </c>
      <c r="P7" s="909">
        <v>0</v>
      </c>
      <c r="Q7" s="909">
        <v>2</v>
      </c>
      <c r="R7" s="909">
        <v>2</v>
      </c>
      <c r="S7" s="908">
        <v>318</v>
      </c>
    </row>
    <row r="8" spans="1:19" ht="12.75" customHeight="1">
      <c r="A8" s="852" t="s">
        <v>323</v>
      </c>
      <c r="B8" s="907">
        <v>247</v>
      </c>
      <c r="C8" s="907">
        <v>2</v>
      </c>
      <c r="D8" s="907">
        <v>42</v>
      </c>
      <c r="E8" s="907">
        <v>11</v>
      </c>
      <c r="F8" s="907">
        <v>0</v>
      </c>
      <c r="G8" s="907">
        <v>27</v>
      </c>
      <c r="H8" s="907">
        <v>0</v>
      </c>
      <c r="I8" s="907">
        <v>21</v>
      </c>
      <c r="J8" s="907">
        <v>33</v>
      </c>
      <c r="K8" s="907">
        <v>213</v>
      </c>
      <c r="L8" s="907">
        <v>57</v>
      </c>
      <c r="M8" s="907">
        <v>15</v>
      </c>
      <c r="N8" s="909">
        <v>0</v>
      </c>
      <c r="O8" s="909">
        <v>98</v>
      </c>
      <c r="P8" s="909">
        <v>0</v>
      </c>
      <c r="Q8" s="909">
        <v>11</v>
      </c>
      <c r="R8" s="909">
        <v>27</v>
      </c>
      <c r="S8" s="908">
        <v>631</v>
      </c>
    </row>
    <row r="9" spans="1:19" ht="12.75" customHeight="1">
      <c r="A9" s="852" t="s">
        <v>324</v>
      </c>
      <c r="B9" s="907">
        <v>88</v>
      </c>
      <c r="C9" s="907">
        <v>3</v>
      </c>
      <c r="D9" s="907">
        <v>17</v>
      </c>
      <c r="E9" s="907">
        <v>11</v>
      </c>
      <c r="F9" s="907">
        <v>0</v>
      </c>
      <c r="G9" s="907">
        <v>8</v>
      </c>
      <c r="H9" s="907">
        <v>0</v>
      </c>
      <c r="I9" s="907">
        <v>11</v>
      </c>
      <c r="J9" s="907">
        <v>23</v>
      </c>
      <c r="K9" s="907">
        <v>74</v>
      </c>
      <c r="L9" s="907">
        <v>29</v>
      </c>
      <c r="M9" s="907">
        <v>17</v>
      </c>
      <c r="N9" s="909">
        <v>0</v>
      </c>
      <c r="O9" s="909">
        <v>14</v>
      </c>
      <c r="P9" s="909">
        <v>0</v>
      </c>
      <c r="Q9" s="909">
        <v>8</v>
      </c>
      <c r="R9" s="909">
        <v>4</v>
      </c>
      <c r="S9" s="908">
        <v>226</v>
      </c>
    </row>
    <row r="10" spans="1:19" ht="12.75" customHeight="1">
      <c r="A10" s="852" t="s">
        <v>325</v>
      </c>
      <c r="B10" s="907">
        <v>86</v>
      </c>
      <c r="C10" s="907">
        <v>0</v>
      </c>
      <c r="D10" s="907">
        <v>17</v>
      </c>
      <c r="E10" s="907">
        <v>6</v>
      </c>
      <c r="F10" s="907">
        <v>0</v>
      </c>
      <c r="G10" s="907">
        <v>18</v>
      </c>
      <c r="H10" s="907">
        <v>0</v>
      </c>
      <c r="I10" s="907">
        <v>9</v>
      </c>
      <c r="J10" s="907">
        <v>1</v>
      </c>
      <c r="K10" s="907">
        <v>65</v>
      </c>
      <c r="L10" s="907">
        <v>14</v>
      </c>
      <c r="M10" s="907">
        <v>1</v>
      </c>
      <c r="N10" s="909">
        <v>0</v>
      </c>
      <c r="O10" s="909">
        <v>25</v>
      </c>
      <c r="P10" s="909">
        <v>0</v>
      </c>
      <c r="Q10" s="909">
        <v>2</v>
      </c>
      <c r="R10" s="909">
        <v>0</v>
      </c>
      <c r="S10" s="908">
        <v>138</v>
      </c>
    </row>
    <row r="11" spans="1:19" ht="12.75" customHeight="1">
      <c r="A11" s="856" t="s">
        <v>326</v>
      </c>
      <c r="B11" s="884">
        <v>670</v>
      </c>
      <c r="C11" s="885">
        <v>8</v>
      </c>
      <c r="D11" s="885">
        <v>172</v>
      </c>
      <c r="E11" s="886">
        <v>50</v>
      </c>
      <c r="F11" s="885">
        <v>0</v>
      </c>
      <c r="G11" s="885">
        <v>66</v>
      </c>
      <c r="H11" s="885">
        <v>1</v>
      </c>
      <c r="I11" s="885">
        <v>50</v>
      </c>
      <c r="J11" s="885">
        <v>68</v>
      </c>
      <c r="K11" s="886">
        <v>473</v>
      </c>
      <c r="L11" s="859">
        <v>149</v>
      </c>
      <c r="M11" s="859">
        <v>43</v>
      </c>
      <c r="N11" s="859">
        <v>0</v>
      </c>
      <c r="O11" s="859">
        <v>173</v>
      </c>
      <c r="P11" s="858">
        <v>0</v>
      </c>
      <c r="Q11" s="858">
        <v>23</v>
      </c>
      <c r="R11" s="858">
        <v>33</v>
      </c>
      <c r="S11" s="860">
        <v>1511</v>
      </c>
    </row>
    <row r="12" spans="1:19" ht="12.75" customHeight="1">
      <c r="A12" s="852" t="s">
        <v>327</v>
      </c>
      <c r="B12" s="907">
        <v>28</v>
      </c>
      <c r="C12" s="907">
        <v>2</v>
      </c>
      <c r="D12" s="907">
        <v>6</v>
      </c>
      <c r="E12" s="907">
        <v>0</v>
      </c>
      <c r="F12" s="907">
        <v>0</v>
      </c>
      <c r="G12" s="907">
        <v>8</v>
      </c>
      <c r="H12" s="907">
        <v>0</v>
      </c>
      <c r="I12" s="907">
        <v>3</v>
      </c>
      <c r="J12" s="907">
        <v>2</v>
      </c>
      <c r="K12" s="907">
        <v>53</v>
      </c>
      <c r="L12" s="907">
        <v>8</v>
      </c>
      <c r="M12" s="907">
        <v>5</v>
      </c>
      <c r="N12" s="909">
        <v>0</v>
      </c>
      <c r="O12" s="909">
        <v>13</v>
      </c>
      <c r="P12" s="909">
        <v>0</v>
      </c>
      <c r="Q12" s="909">
        <v>1</v>
      </c>
      <c r="R12" s="909">
        <v>1</v>
      </c>
      <c r="S12" s="908">
        <v>83</v>
      </c>
    </row>
    <row r="13" spans="1:19" ht="12.75" customHeight="1">
      <c r="A13" s="852" t="s">
        <v>328</v>
      </c>
      <c r="B13" s="907">
        <v>74</v>
      </c>
      <c r="C13" s="907">
        <v>0</v>
      </c>
      <c r="D13" s="907">
        <v>20</v>
      </c>
      <c r="E13" s="907">
        <v>13</v>
      </c>
      <c r="F13" s="907">
        <v>0</v>
      </c>
      <c r="G13" s="907">
        <v>20</v>
      </c>
      <c r="H13" s="907">
        <v>1</v>
      </c>
      <c r="I13" s="907">
        <v>2</v>
      </c>
      <c r="J13" s="907">
        <v>9</v>
      </c>
      <c r="K13" s="907">
        <v>72</v>
      </c>
      <c r="L13" s="907">
        <v>22</v>
      </c>
      <c r="M13" s="907">
        <v>11</v>
      </c>
      <c r="N13" s="909">
        <v>0</v>
      </c>
      <c r="O13" s="909">
        <v>22</v>
      </c>
      <c r="P13" s="909">
        <v>1</v>
      </c>
      <c r="Q13" s="909">
        <v>1</v>
      </c>
      <c r="R13" s="909">
        <v>9</v>
      </c>
      <c r="S13" s="908">
        <v>106</v>
      </c>
    </row>
    <row r="14" spans="1:19" ht="12.75" customHeight="1">
      <c r="A14" s="852" t="s">
        <v>329</v>
      </c>
      <c r="B14" s="907">
        <v>189</v>
      </c>
      <c r="C14" s="907">
        <v>0</v>
      </c>
      <c r="D14" s="907">
        <v>24</v>
      </c>
      <c r="E14" s="907">
        <v>24</v>
      </c>
      <c r="F14" s="907">
        <v>0</v>
      </c>
      <c r="G14" s="907">
        <v>4</v>
      </c>
      <c r="H14" s="907">
        <v>3</v>
      </c>
      <c r="I14" s="907">
        <v>2</v>
      </c>
      <c r="J14" s="907">
        <v>30</v>
      </c>
      <c r="K14" s="907">
        <v>73</v>
      </c>
      <c r="L14" s="907">
        <v>19</v>
      </c>
      <c r="M14" s="907">
        <v>17</v>
      </c>
      <c r="N14" s="909">
        <v>0</v>
      </c>
      <c r="O14" s="909">
        <v>8</v>
      </c>
      <c r="P14" s="909">
        <v>0</v>
      </c>
      <c r="Q14" s="909">
        <v>0</v>
      </c>
      <c r="R14" s="909">
        <v>15</v>
      </c>
      <c r="S14" s="908">
        <v>414</v>
      </c>
    </row>
    <row r="15" spans="1:19" ht="12.75" customHeight="1">
      <c r="A15" s="852" t="s">
        <v>330</v>
      </c>
      <c r="B15" s="907">
        <v>36</v>
      </c>
      <c r="C15" s="907">
        <v>2</v>
      </c>
      <c r="D15" s="907">
        <v>8</v>
      </c>
      <c r="E15" s="907">
        <v>10</v>
      </c>
      <c r="F15" s="907">
        <v>0</v>
      </c>
      <c r="G15" s="907">
        <v>3</v>
      </c>
      <c r="H15" s="907">
        <v>0</v>
      </c>
      <c r="I15" s="907">
        <v>3</v>
      </c>
      <c r="J15" s="907">
        <v>1</v>
      </c>
      <c r="K15" s="907">
        <v>42</v>
      </c>
      <c r="L15" s="907">
        <v>10</v>
      </c>
      <c r="M15" s="907">
        <v>13</v>
      </c>
      <c r="N15" s="909">
        <v>0</v>
      </c>
      <c r="O15" s="909">
        <v>11</v>
      </c>
      <c r="P15" s="909">
        <v>0</v>
      </c>
      <c r="Q15" s="909">
        <v>0</v>
      </c>
      <c r="R15" s="909">
        <v>2</v>
      </c>
      <c r="S15" s="908">
        <v>81</v>
      </c>
    </row>
    <row r="16" spans="1:19" ht="12.75" customHeight="1">
      <c r="A16" s="852" t="s">
        <v>331</v>
      </c>
      <c r="B16" s="907">
        <v>67</v>
      </c>
      <c r="C16" s="907">
        <v>0</v>
      </c>
      <c r="D16" s="907">
        <v>25</v>
      </c>
      <c r="E16" s="907">
        <v>6</v>
      </c>
      <c r="F16" s="907">
        <v>0</v>
      </c>
      <c r="G16" s="907">
        <v>3</v>
      </c>
      <c r="H16" s="907">
        <v>1</v>
      </c>
      <c r="I16" s="907">
        <v>1</v>
      </c>
      <c r="J16" s="907">
        <v>9</v>
      </c>
      <c r="K16" s="907">
        <v>42</v>
      </c>
      <c r="L16" s="907">
        <v>17</v>
      </c>
      <c r="M16" s="907">
        <v>6</v>
      </c>
      <c r="N16" s="909">
        <v>0</v>
      </c>
      <c r="O16" s="909">
        <v>7</v>
      </c>
      <c r="P16" s="909">
        <v>0</v>
      </c>
      <c r="Q16" s="909">
        <v>1</v>
      </c>
      <c r="R16" s="909">
        <v>6</v>
      </c>
      <c r="S16" s="908">
        <v>118</v>
      </c>
    </row>
    <row r="17" spans="1:19" ht="12.75" customHeight="1">
      <c r="A17" s="852" t="s">
        <v>332</v>
      </c>
      <c r="B17" s="907">
        <v>68</v>
      </c>
      <c r="C17" s="907">
        <v>0</v>
      </c>
      <c r="D17" s="907">
        <v>18</v>
      </c>
      <c r="E17" s="907">
        <v>11</v>
      </c>
      <c r="F17" s="907">
        <v>0</v>
      </c>
      <c r="G17" s="907">
        <v>5</v>
      </c>
      <c r="H17" s="907">
        <v>2</v>
      </c>
      <c r="I17" s="907">
        <v>0</v>
      </c>
      <c r="J17" s="907">
        <v>12</v>
      </c>
      <c r="K17" s="907">
        <v>29</v>
      </c>
      <c r="L17" s="907">
        <v>7</v>
      </c>
      <c r="M17" s="907">
        <v>6</v>
      </c>
      <c r="N17" s="909">
        <v>0</v>
      </c>
      <c r="O17" s="909">
        <v>5</v>
      </c>
      <c r="P17" s="909">
        <v>0</v>
      </c>
      <c r="Q17" s="909">
        <v>0</v>
      </c>
      <c r="R17" s="909">
        <v>4</v>
      </c>
      <c r="S17" s="908">
        <v>98</v>
      </c>
    </row>
    <row r="18" spans="1:19" ht="12.75" customHeight="1">
      <c r="A18" s="852" t="s">
        <v>333</v>
      </c>
      <c r="B18" s="907">
        <v>238</v>
      </c>
      <c r="C18" s="907">
        <v>9</v>
      </c>
      <c r="D18" s="907">
        <v>68</v>
      </c>
      <c r="E18" s="907">
        <v>25</v>
      </c>
      <c r="F18" s="907">
        <v>0</v>
      </c>
      <c r="G18" s="907">
        <v>24</v>
      </c>
      <c r="H18" s="907">
        <v>0</v>
      </c>
      <c r="I18" s="907">
        <v>5</v>
      </c>
      <c r="J18" s="907">
        <v>20</v>
      </c>
      <c r="K18" s="907">
        <v>195</v>
      </c>
      <c r="L18" s="907">
        <v>48</v>
      </c>
      <c r="M18" s="907">
        <v>26</v>
      </c>
      <c r="N18" s="909">
        <v>0</v>
      </c>
      <c r="O18" s="909">
        <v>52</v>
      </c>
      <c r="P18" s="909">
        <v>0</v>
      </c>
      <c r="Q18" s="909">
        <v>3</v>
      </c>
      <c r="R18" s="909">
        <v>18</v>
      </c>
      <c r="S18" s="908">
        <v>404</v>
      </c>
    </row>
    <row r="19" spans="1:19" ht="12.75" customHeight="1">
      <c r="A19" s="856" t="s">
        <v>334</v>
      </c>
      <c r="B19" s="884">
        <v>700</v>
      </c>
      <c r="C19" s="885">
        <v>13</v>
      </c>
      <c r="D19" s="885">
        <v>169</v>
      </c>
      <c r="E19" s="886">
        <v>89</v>
      </c>
      <c r="F19" s="885">
        <v>0</v>
      </c>
      <c r="G19" s="885">
        <v>67</v>
      </c>
      <c r="H19" s="885">
        <v>7</v>
      </c>
      <c r="I19" s="885">
        <v>16</v>
      </c>
      <c r="J19" s="885">
        <v>83</v>
      </c>
      <c r="K19" s="886">
        <v>506</v>
      </c>
      <c r="L19" s="859">
        <v>131</v>
      </c>
      <c r="M19" s="859">
        <v>84</v>
      </c>
      <c r="N19" s="859">
        <v>0</v>
      </c>
      <c r="O19" s="859">
        <v>118</v>
      </c>
      <c r="P19" s="858">
        <v>1</v>
      </c>
      <c r="Q19" s="858">
        <v>6</v>
      </c>
      <c r="R19" s="858">
        <v>55</v>
      </c>
      <c r="S19" s="860">
        <v>1304</v>
      </c>
    </row>
    <row r="20" spans="1:19" ht="12.75" customHeight="1">
      <c r="A20" s="852" t="s">
        <v>335</v>
      </c>
      <c r="B20" s="907">
        <v>162</v>
      </c>
      <c r="C20" s="907">
        <v>2</v>
      </c>
      <c r="D20" s="907">
        <v>46</v>
      </c>
      <c r="E20" s="907">
        <v>17</v>
      </c>
      <c r="F20" s="907">
        <v>0</v>
      </c>
      <c r="G20" s="907">
        <v>25</v>
      </c>
      <c r="H20" s="907">
        <v>0</v>
      </c>
      <c r="I20" s="907">
        <v>6</v>
      </c>
      <c r="J20" s="907">
        <v>12</v>
      </c>
      <c r="K20" s="907">
        <v>129</v>
      </c>
      <c r="L20" s="909">
        <v>36</v>
      </c>
      <c r="M20" s="909">
        <v>10</v>
      </c>
      <c r="N20" s="909">
        <v>0</v>
      </c>
      <c r="O20" s="909">
        <v>41</v>
      </c>
      <c r="P20" s="909">
        <v>0</v>
      </c>
      <c r="Q20" s="909">
        <v>3</v>
      </c>
      <c r="R20" s="909">
        <v>7</v>
      </c>
      <c r="S20" s="910">
        <v>206</v>
      </c>
    </row>
    <row r="21" spans="1:19" ht="12.75" customHeight="1">
      <c r="A21" s="852" t="s">
        <v>336</v>
      </c>
      <c r="B21" s="907">
        <v>116</v>
      </c>
      <c r="C21" s="907">
        <v>5</v>
      </c>
      <c r="D21" s="907">
        <v>30</v>
      </c>
      <c r="E21" s="907">
        <v>18</v>
      </c>
      <c r="F21" s="907">
        <v>0</v>
      </c>
      <c r="G21" s="907">
        <v>34</v>
      </c>
      <c r="H21" s="907">
        <v>0</v>
      </c>
      <c r="I21" s="907">
        <v>0</v>
      </c>
      <c r="J21" s="907">
        <v>13</v>
      </c>
      <c r="K21" s="907">
        <v>137</v>
      </c>
      <c r="L21" s="909">
        <v>24</v>
      </c>
      <c r="M21" s="909">
        <v>15</v>
      </c>
      <c r="N21" s="909">
        <v>0</v>
      </c>
      <c r="O21" s="909">
        <v>53</v>
      </c>
      <c r="P21" s="909">
        <v>0</v>
      </c>
      <c r="Q21" s="909">
        <v>0</v>
      </c>
      <c r="R21" s="909">
        <v>13</v>
      </c>
      <c r="S21" s="910">
        <v>128</v>
      </c>
    </row>
    <row r="22" spans="1:19" ht="12.75" customHeight="1">
      <c r="A22" s="852" t="s">
        <v>337</v>
      </c>
      <c r="B22" s="907">
        <v>145</v>
      </c>
      <c r="C22" s="907">
        <v>4</v>
      </c>
      <c r="D22" s="907">
        <v>44</v>
      </c>
      <c r="E22" s="907">
        <v>20</v>
      </c>
      <c r="F22" s="907">
        <v>0</v>
      </c>
      <c r="G22" s="907">
        <v>14</v>
      </c>
      <c r="H22" s="907">
        <v>1</v>
      </c>
      <c r="I22" s="907">
        <v>9</v>
      </c>
      <c r="J22" s="907">
        <v>8</v>
      </c>
      <c r="K22" s="907">
        <v>125</v>
      </c>
      <c r="L22" s="909">
        <v>27</v>
      </c>
      <c r="M22" s="909">
        <v>20</v>
      </c>
      <c r="N22" s="909">
        <v>0</v>
      </c>
      <c r="O22" s="909">
        <v>68</v>
      </c>
      <c r="P22" s="909">
        <v>0</v>
      </c>
      <c r="Q22" s="909">
        <v>2</v>
      </c>
      <c r="R22" s="909">
        <v>1</v>
      </c>
      <c r="S22" s="910">
        <v>260</v>
      </c>
    </row>
    <row r="23" spans="1:19" ht="12.75" customHeight="1">
      <c r="A23" s="852" t="s">
        <v>338</v>
      </c>
      <c r="B23" s="907">
        <v>256</v>
      </c>
      <c r="C23" s="907">
        <v>4</v>
      </c>
      <c r="D23" s="907">
        <v>14</v>
      </c>
      <c r="E23" s="907">
        <v>9</v>
      </c>
      <c r="F23" s="907">
        <v>0</v>
      </c>
      <c r="G23" s="907">
        <v>33</v>
      </c>
      <c r="H23" s="907">
        <v>0</v>
      </c>
      <c r="I23" s="907">
        <v>10</v>
      </c>
      <c r="J23" s="907">
        <v>2</v>
      </c>
      <c r="K23" s="907">
        <v>288</v>
      </c>
      <c r="L23" s="909">
        <v>28</v>
      </c>
      <c r="M23" s="909">
        <v>10</v>
      </c>
      <c r="N23" s="909">
        <v>0</v>
      </c>
      <c r="O23" s="909">
        <v>133</v>
      </c>
      <c r="P23" s="909">
        <v>0</v>
      </c>
      <c r="Q23" s="909">
        <v>3</v>
      </c>
      <c r="R23" s="909">
        <v>2</v>
      </c>
      <c r="S23" s="910">
        <v>261</v>
      </c>
    </row>
    <row r="24" spans="1:19" ht="12.75" customHeight="1">
      <c r="A24" s="852" t="s">
        <v>339</v>
      </c>
      <c r="B24" s="907">
        <v>215</v>
      </c>
      <c r="C24" s="907">
        <v>22</v>
      </c>
      <c r="D24" s="907">
        <v>38</v>
      </c>
      <c r="E24" s="907">
        <v>14</v>
      </c>
      <c r="F24" s="907">
        <v>0</v>
      </c>
      <c r="G24" s="907">
        <v>135</v>
      </c>
      <c r="H24" s="907">
        <v>5</v>
      </c>
      <c r="I24" s="907">
        <v>1</v>
      </c>
      <c r="J24" s="907">
        <v>3</v>
      </c>
      <c r="K24" s="907">
        <v>305</v>
      </c>
      <c r="L24" s="909">
        <v>37</v>
      </c>
      <c r="M24" s="909">
        <v>14</v>
      </c>
      <c r="N24" s="909">
        <v>0</v>
      </c>
      <c r="O24" s="909">
        <v>195</v>
      </c>
      <c r="P24" s="909">
        <v>7</v>
      </c>
      <c r="Q24" s="909">
        <v>3</v>
      </c>
      <c r="R24" s="909">
        <v>8</v>
      </c>
      <c r="S24" s="910">
        <v>430</v>
      </c>
    </row>
    <row r="25" spans="1:19" ht="12.75" customHeight="1">
      <c r="A25" s="852" t="s">
        <v>340</v>
      </c>
      <c r="B25" s="907">
        <v>94</v>
      </c>
      <c r="C25" s="907">
        <v>1</v>
      </c>
      <c r="D25" s="907">
        <v>21</v>
      </c>
      <c r="E25" s="907">
        <v>4</v>
      </c>
      <c r="F25" s="907">
        <v>0</v>
      </c>
      <c r="G25" s="907">
        <v>34</v>
      </c>
      <c r="H25" s="907">
        <v>0</v>
      </c>
      <c r="I25" s="907">
        <v>8</v>
      </c>
      <c r="J25" s="907">
        <v>11</v>
      </c>
      <c r="K25" s="907">
        <v>44</v>
      </c>
      <c r="L25" s="909">
        <v>3</v>
      </c>
      <c r="M25" s="909">
        <v>0</v>
      </c>
      <c r="N25" s="909">
        <v>0</v>
      </c>
      <c r="O25" s="909">
        <v>22</v>
      </c>
      <c r="P25" s="909">
        <v>0</v>
      </c>
      <c r="Q25" s="909">
        <v>2</v>
      </c>
      <c r="R25" s="909">
        <v>4</v>
      </c>
      <c r="S25" s="910">
        <v>91</v>
      </c>
    </row>
    <row r="26" spans="1:19" ht="12.75" customHeight="1">
      <c r="A26" s="852" t="s">
        <v>341</v>
      </c>
      <c r="B26" s="907">
        <v>226</v>
      </c>
      <c r="C26" s="907">
        <v>10</v>
      </c>
      <c r="D26" s="907">
        <v>64</v>
      </c>
      <c r="E26" s="907">
        <v>37</v>
      </c>
      <c r="F26" s="907">
        <v>0</v>
      </c>
      <c r="G26" s="907">
        <v>25</v>
      </c>
      <c r="H26" s="907">
        <v>0</v>
      </c>
      <c r="I26" s="907">
        <v>1</v>
      </c>
      <c r="J26" s="907">
        <v>29</v>
      </c>
      <c r="K26" s="907">
        <v>226</v>
      </c>
      <c r="L26" s="909">
        <v>61</v>
      </c>
      <c r="M26" s="909">
        <v>31</v>
      </c>
      <c r="N26" s="909">
        <v>0</v>
      </c>
      <c r="O26" s="909">
        <v>95</v>
      </c>
      <c r="P26" s="909">
        <v>0</v>
      </c>
      <c r="Q26" s="909">
        <v>4</v>
      </c>
      <c r="R26" s="909">
        <v>16</v>
      </c>
      <c r="S26" s="910">
        <v>462</v>
      </c>
    </row>
    <row r="27" spans="1:19" ht="12.75" customHeight="1">
      <c r="A27" s="852" t="s">
        <v>342</v>
      </c>
      <c r="B27" s="907">
        <v>181</v>
      </c>
      <c r="C27" s="907">
        <v>0</v>
      </c>
      <c r="D27" s="907">
        <v>35</v>
      </c>
      <c r="E27" s="907">
        <v>19</v>
      </c>
      <c r="F27" s="907">
        <v>0</v>
      </c>
      <c r="G27" s="907">
        <v>32</v>
      </c>
      <c r="H27" s="907">
        <v>2</v>
      </c>
      <c r="I27" s="907">
        <v>0</v>
      </c>
      <c r="J27" s="907">
        <v>7</v>
      </c>
      <c r="K27" s="907">
        <v>162</v>
      </c>
      <c r="L27" s="909">
        <v>35</v>
      </c>
      <c r="M27" s="909">
        <v>11</v>
      </c>
      <c r="N27" s="909">
        <v>0</v>
      </c>
      <c r="O27" s="909">
        <v>57</v>
      </c>
      <c r="P27" s="909">
        <v>0</v>
      </c>
      <c r="Q27" s="909">
        <v>0</v>
      </c>
      <c r="R27" s="909">
        <v>4</v>
      </c>
      <c r="S27" s="910">
        <v>258</v>
      </c>
    </row>
    <row r="28" spans="1:19" ht="12.75" customHeight="1" thickBot="1">
      <c r="A28" s="863" t="s">
        <v>343</v>
      </c>
      <c r="B28" s="864">
        <v>1395</v>
      </c>
      <c r="C28" s="865">
        <v>48</v>
      </c>
      <c r="D28" s="865">
        <v>292</v>
      </c>
      <c r="E28" s="866">
        <v>138</v>
      </c>
      <c r="F28" s="865">
        <v>0</v>
      </c>
      <c r="G28" s="865">
        <v>332</v>
      </c>
      <c r="H28" s="865">
        <v>8</v>
      </c>
      <c r="I28" s="865">
        <v>35</v>
      </c>
      <c r="J28" s="865">
        <v>85</v>
      </c>
      <c r="K28" s="866">
        <v>1416</v>
      </c>
      <c r="L28" s="866">
        <v>251</v>
      </c>
      <c r="M28" s="866">
        <v>111</v>
      </c>
      <c r="N28" s="866">
        <v>0</v>
      </c>
      <c r="O28" s="866">
        <v>664</v>
      </c>
      <c r="P28" s="865">
        <v>7</v>
      </c>
      <c r="Q28" s="865">
        <v>17</v>
      </c>
      <c r="R28" s="865">
        <v>55</v>
      </c>
      <c r="S28" s="867">
        <v>2096</v>
      </c>
    </row>
    <row r="29" spans="1:19" ht="18" customHeight="1" thickBot="1" thickTop="1">
      <c r="A29" s="868" t="s">
        <v>318</v>
      </c>
      <c r="B29" s="869">
        <v>6771</v>
      </c>
      <c r="C29" s="869">
        <v>160</v>
      </c>
      <c r="D29" s="869">
        <v>1575</v>
      </c>
      <c r="E29" s="869">
        <v>559</v>
      </c>
      <c r="F29" s="869">
        <v>0</v>
      </c>
      <c r="G29" s="869">
        <v>1139</v>
      </c>
      <c r="H29" s="869">
        <v>24</v>
      </c>
      <c r="I29" s="869">
        <v>210</v>
      </c>
      <c r="J29" s="869">
        <v>535</v>
      </c>
      <c r="K29" s="869">
        <v>4958</v>
      </c>
      <c r="L29" s="869">
        <v>1075</v>
      </c>
      <c r="M29" s="869">
        <v>512</v>
      </c>
      <c r="N29" s="869">
        <v>0</v>
      </c>
      <c r="O29" s="869">
        <v>1956</v>
      </c>
      <c r="P29" s="869">
        <v>13</v>
      </c>
      <c r="Q29" s="869">
        <v>98</v>
      </c>
      <c r="R29" s="869">
        <v>279</v>
      </c>
      <c r="S29" s="889">
        <v>12096</v>
      </c>
    </row>
    <row r="30" spans="1:19" ht="12.75" customHeight="1" thickTop="1">
      <c r="A30" s="876"/>
      <c r="B30" s="890"/>
      <c r="C30" s="890"/>
      <c r="D30" s="890"/>
      <c r="E30" s="891"/>
      <c r="F30" s="890"/>
      <c r="G30" s="890"/>
      <c r="H30" s="890"/>
      <c r="I30" s="890"/>
      <c r="J30" s="890"/>
      <c r="K30" s="891"/>
      <c r="L30" s="891"/>
      <c r="M30" s="891"/>
      <c r="N30" s="891"/>
      <c r="O30" s="891"/>
      <c r="P30" s="890"/>
      <c r="Q30" s="890"/>
      <c r="R30" s="890"/>
      <c r="S30" s="891"/>
    </row>
    <row r="32" spans="1:19" ht="12.75" customHeight="1">
      <c r="A32" s="892"/>
      <c r="B32" s="893"/>
      <c r="C32" s="893"/>
      <c r="D32" s="893"/>
      <c r="E32" s="894"/>
      <c r="F32" s="893"/>
      <c r="G32" s="893"/>
      <c r="H32" s="893"/>
      <c r="I32" s="893"/>
      <c r="J32" s="893"/>
      <c r="K32" s="894"/>
      <c r="L32" s="894"/>
      <c r="M32" s="894"/>
      <c r="N32" s="894"/>
      <c r="O32" s="894"/>
      <c r="P32" s="893"/>
      <c r="Q32" s="893"/>
      <c r="R32" s="893"/>
      <c r="S32" s="894"/>
    </row>
  </sheetData>
  <sheetProtection/>
  <mergeCells count="24">
    <mergeCell ref="R4:R5"/>
    <mergeCell ref="T4:T5"/>
    <mergeCell ref="K4:K5"/>
    <mergeCell ref="L4:L5"/>
    <mergeCell ref="M4:M5"/>
    <mergeCell ref="N4:N5"/>
    <mergeCell ref="O4:O5"/>
    <mergeCell ref="S3:S5"/>
    <mergeCell ref="H4:H5"/>
    <mergeCell ref="I4:I5"/>
    <mergeCell ref="J4:J5"/>
    <mergeCell ref="A1:S1"/>
    <mergeCell ref="A2:S2"/>
    <mergeCell ref="A3:A5"/>
    <mergeCell ref="B3:J3"/>
    <mergeCell ref="K3:R3"/>
    <mergeCell ref="P4:P5"/>
    <mergeCell ref="Q4:Q5"/>
    <mergeCell ref="B4:B5"/>
    <mergeCell ref="C4:C5"/>
    <mergeCell ref="D4:D5"/>
    <mergeCell ref="E4:E5"/>
    <mergeCell ref="F4:F5"/>
    <mergeCell ref="G4:G5"/>
  </mergeCells>
  <printOptions/>
  <pageMargins left="0.9055118110236221" right="0.7086614173228347" top="0.7874015748031497" bottom="0.35433070866141736" header="0.31496062992125984" footer="0.31496062992125984"/>
  <pageSetup horizontalDpi="600" verticalDpi="600" orientation="landscape" paperSize="9" scale="90" r:id="rId1"/>
</worksheet>
</file>

<file path=xl/worksheets/sheet53.xml><?xml version="1.0" encoding="utf-8"?>
<worksheet xmlns="http://schemas.openxmlformats.org/spreadsheetml/2006/main" xmlns:r="http://schemas.openxmlformats.org/officeDocument/2006/relationships">
  <sheetPr>
    <tabColor rgb="FF92D050"/>
  </sheetPr>
  <dimension ref="A1:V27"/>
  <sheetViews>
    <sheetView zoomScalePageLayoutView="0" workbookViewId="0" topLeftCell="A1">
      <selection activeCell="A1" sqref="A1:S1"/>
    </sheetView>
  </sheetViews>
  <sheetFormatPr defaultColWidth="9.140625" defaultRowHeight="12.75"/>
  <cols>
    <col min="1" max="1" width="17.7109375" style="850" customWidth="1"/>
    <col min="2" max="2" width="6.421875" style="881" customWidth="1"/>
    <col min="3" max="3" width="4.421875" style="880" customWidth="1"/>
    <col min="4" max="4" width="6.421875" style="880" customWidth="1"/>
    <col min="5" max="5" width="6.7109375" style="879" customWidth="1"/>
    <col min="6" max="6" width="5.7109375" style="880" customWidth="1"/>
    <col min="7" max="7" width="5.421875" style="880" customWidth="1"/>
    <col min="8" max="8" width="5.28125" style="880" customWidth="1"/>
    <col min="9" max="9" width="5.7109375" style="880" customWidth="1"/>
    <col min="10" max="10" width="4.7109375" style="880" customWidth="1"/>
    <col min="11" max="11" width="5.7109375" style="879" customWidth="1"/>
    <col min="12" max="12" width="6.00390625" style="879" customWidth="1"/>
    <col min="13" max="13" width="5.00390625" style="879" customWidth="1"/>
    <col min="14" max="14" width="5.8515625" style="879" customWidth="1"/>
    <col min="15" max="15" width="6.8515625" style="879" customWidth="1"/>
    <col min="16" max="16" width="6.57421875" style="880" customWidth="1"/>
    <col min="17" max="17" width="7.421875" style="880" customWidth="1"/>
    <col min="18" max="18" width="5.7109375" style="880" customWidth="1"/>
    <col min="19" max="19" width="7.140625" style="882" customWidth="1"/>
    <col min="20" max="16384" width="9.140625" style="850" customWidth="1"/>
  </cols>
  <sheetData>
    <row r="1" spans="1:22" ht="15">
      <c r="A1" s="1169" t="s">
        <v>426</v>
      </c>
      <c r="B1" s="1170"/>
      <c r="C1" s="1170"/>
      <c r="D1" s="1170"/>
      <c r="E1" s="1170"/>
      <c r="F1" s="1170"/>
      <c r="G1" s="1170"/>
      <c r="H1" s="1170"/>
      <c r="I1" s="1170"/>
      <c r="J1" s="1170"/>
      <c r="K1" s="1170"/>
      <c r="L1" s="1170"/>
      <c r="M1" s="1170"/>
      <c r="N1" s="1170"/>
      <c r="O1" s="1170"/>
      <c r="P1" s="1170"/>
      <c r="Q1" s="1170"/>
      <c r="R1" s="1170"/>
      <c r="S1" s="1171"/>
      <c r="T1" s="847"/>
      <c r="U1" s="848"/>
      <c r="V1" s="849"/>
    </row>
    <row r="2" spans="1:22" ht="15.75" customHeight="1" thickBot="1">
      <c r="A2" s="1172"/>
      <c r="B2" s="1172"/>
      <c r="C2" s="1172"/>
      <c r="D2" s="1172"/>
      <c r="E2" s="1172"/>
      <c r="F2" s="1172"/>
      <c r="G2" s="1172"/>
      <c r="H2" s="1172"/>
      <c r="I2" s="1172"/>
      <c r="J2" s="1172"/>
      <c r="K2" s="1172"/>
      <c r="L2" s="1172"/>
      <c r="M2" s="1172"/>
      <c r="N2" s="1172"/>
      <c r="O2" s="1172"/>
      <c r="P2" s="1172"/>
      <c r="Q2" s="1172"/>
      <c r="R2" s="1172"/>
      <c r="S2" s="1172"/>
      <c r="T2" s="847"/>
      <c r="U2" s="848"/>
      <c r="V2" s="849"/>
    </row>
    <row r="3" spans="1:22" ht="18.75" customHeight="1" thickTop="1">
      <c r="A3" s="1173" t="s">
        <v>280</v>
      </c>
      <c r="B3" s="1176" t="s">
        <v>281</v>
      </c>
      <c r="C3" s="1177"/>
      <c r="D3" s="1177"/>
      <c r="E3" s="1177"/>
      <c r="F3" s="1177"/>
      <c r="G3" s="1177"/>
      <c r="H3" s="1177"/>
      <c r="I3" s="1177"/>
      <c r="J3" s="1177"/>
      <c r="K3" s="1177" t="s">
        <v>282</v>
      </c>
      <c r="L3" s="1177"/>
      <c r="M3" s="1177"/>
      <c r="N3" s="1177"/>
      <c r="O3" s="1177"/>
      <c r="P3" s="1177"/>
      <c r="Q3" s="1177"/>
      <c r="R3" s="1177"/>
      <c r="S3" s="1180" t="s">
        <v>320</v>
      </c>
      <c r="T3" s="847"/>
      <c r="U3" s="848"/>
      <c r="V3" s="849"/>
    </row>
    <row r="4" spans="1:22" ht="15" customHeight="1">
      <c r="A4" s="1174"/>
      <c r="B4" s="1164" t="s">
        <v>24</v>
      </c>
      <c r="C4" s="1166" t="s">
        <v>283</v>
      </c>
      <c r="D4" s="1166" t="s">
        <v>284</v>
      </c>
      <c r="E4" s="1166" t="s">
        <v>285</v>
      </c>
      <c r="F4" s="1166" t="s">
        <v>286</v>
      </c>
      <c r="G4" s="1166" t="s">
        <v>287</v>
      </c>
      <c r="H4" s="1166" t="s">
        <v>288</v>
      </c>
      <c r="I4" s="1166" t="s">
        <v>145</v>
      </c>
      <c r="J4" s="1166" t="s">
        <v>289</v>
      </c>
      <c r="K4" s="1166" t="s">
        <v>24</v>
      </c>
      <c r="L4" s="1166" t="s">
        <v>290</v>
      </c>
      <c r="M4" s="1166" t="s">
        <v>291</v>
      </c>
      <c r="N4" s="1166" t="s">
        <v>292</v>
      </c>
      <c r="O4" s="1166" t="s">
        <v>287</v>
      </c>
      <c r="P4" s="1166" t="s">
        <v>293</v>
      </c>
      <c r="Q4" s="1166" t="s">
        <v>294</v>
      </c>
      <c r="R4" s="1166" t="s">
        <v>295</v>
      </c>
      <c r="S4" s="1181"/>
      <c r="T4" s="1178"/>
      <c r="U4" s="849"/>
      <c r="V4" s="849"/>
    </row>
    <row r="5" spans="1:20" ht="90.75" customHeight="1" thickBot="1">
      <c r="A5" s="1175"/>
      <c r="B5" s="1165"/>
      <c r="C5" s="1167"/>
      <c r="D5" s="1168"/>
      <c r="E5" s="1167"/>
      <c r="F5" s="1167"/>
      <c r="G5" s="1167"/>
      <c r="H5" s="1167"/>
      <c r="I5" s="1167"/>
      <c r="J5" s="1167"/>
      <c r="K5" s="1167"/>
      <c r="L5" s="1167"/>
      <c r="M5" s="1179"/>
      <c r="N5" s="1167"/>
      <c r="O5" s="1167"/>
      <c r="P5" s="1167"/>
      <c r="Q5" s="1167"/>
      <c r="R5" s="1167"/>
      <c r="S5" s="1182"/>
      <c r="T5" s="1178"/>
    </row>
    <row r="6" spans="1:21" ht="12.75" customHeight="1" thickTop="1">
      <c r="A6" s="852" t="s">
        <v>344</v>
      </c>
      <c r="B6" s="909">
        <v>142</v>
      </c>
      <c r="C6" s="909">
        <v>17</v>
      </c>
      <c r="D6" s="909">
        <v>16</v>
      </c>
      <c r="E6" s="909">
        <v>9</v>
      </c>
      <c r="F6" s="909">
        <v>0</v>
      </c>
      <c r="G6" s="909">
        <v>50</v>
      </c>
      <c r="H6" s="909">
        <v>0</v>
      </c>
      <c r="I6" s="909">
        <v>0</v>
      </c>
      <c r="J6" s="909">
        <v>4</v>
      </c>
      <c r="K6" s="909">
        <v>133</v>
      </c>
      <c r="L6" s="909">
        <v>23</v>
      </c>
      <c r="M6" s="909">
        <v>14</v>
      </c>
      <c r="N6" s="909">
        <v>0</v>
      </c>
      <c r="O6" s="909">
        <v>65</v>
      </c>
      <c r="P6" s="909">
        <v>0</v>
      </c>
      <c r="Q6" s="909">
        <v>0</v>
      </c>
      <c r="R6" s="909">
        <v>2</v>
      </c>
      <c r="S6" s="910">
        <v>130</v>
      </c>
      <c r="U6" s="849"/>
    </row>
    <row r="7" spans="1:19" ht="12.75" customHeight="1">
      <c r="A7" s="852" t="s">
        <v>345</v>
      </c>
      <c r="B7" s="909">
        <v>144</v>
      </c>
      <c r="C7" s="909">
        <v>0</v>
      </c>
      <c r="D7" s="909">
        <v>47</v>
      </c>
      <c r="E7" s="909">
        <v>7</v>
      </c>
      <c r="F7" s="909">
        <v>0</v>
      </c>
      <c r="G7" s="909">
        <v>18</v>
      </c>
      <c r="H7" s="909">
        <v>0</v>
      </c>
      <c r="I7" s="909">
        <v>1</v>
      </c>
      <c r="J7" s="909">
        <v>5</v>
      </c>
      <c r="K7" s="909">
        <v>121</v>
      </c>
      <c r="L7" s="909">
        <v>23</v>
      </c>
      <c r="M7" s="909">
        <v>9</v>
      </c>
      <c r="N7" s="909">
        <v>0</v>
      </c>
      <c r="O7" s="909">
        <v>59</v>
      </c>
      <c r="P7" s="909">
        <v>3</v>
      </c>
      <c r="Q7" s="909">
        <v>3</v>
      </c>
      <c r="R7" s="909">
        <v>6</v>
      </c>
      <c r="S7" s="910">
        <v>347</v>
      </c>
    </row>
    <row r="8" spans="1:19" ht="12.75" customHeight="1">
      <c r="A8" s="852" t="s">
        <v>346</v>
      </c>
      <c r="B8" s="909">
        <v>96</v>
      </c>
      <c r="C8" s="909">
        <v>3</v>
      </c>
      <c r="D8" s="909">
        <v>17</v>
      </c>
      <c r="E8" s="909">
        <v>5</v>
      </c>
      <c r="F8" s="909">
        <v>0</v>
      </c>
      <c r="G8" s="909">
        <v>53</v>
      </c>
      <c r="H8" s="909">
        <v>2</v>
      </c>
      <c r="I8" s="909">
        <v>0</v>
      </c>
      <c r="J8" s="909">
        <v>9</v>
      </c>
      <c r="K8" s="909">
        <v>64</v>
      </c>
      <c r="L8" s="909">
        <v>8</v>
      </c>
      <c r="M8" s="909">
        <v>5</v>
      </c>
      <c r="N8" s="909">
        <v>0</v>
      </c>
      <c r="O8" s="909">
        <v>40</v>
      </c>
      <c r="P8" s="909">
        <v>0</v>
      </c>
      <c r="Q8" s="909">
        <v>0</v>
      </c>
      <c r="R8" s="909">
        <v>4</v>
      </c>
      <c r="S8" s="910">
        <v>176</v>
      </c>
    </row>
    <row r="9" spans="1:19" ht="12.75" customHeight="1">
      <c r="A9" s="852" t="s">
        <v>347</v>
      </c>
      <c r="B9" s="909">
        <v>110</v>
      </c>
      <c r="C9" s="909">
        <v>8</v>
      </c>
      <c r="D9" s="909">
        <v>38</v>
      </c>
      <c r="E9" s="909">
        <v>7</v>
      </c>
      <c r="F9" s="909">
        <v>0</v>
      </c>
      <c r="G9" s="909">
        <v>18</v>
      </c>
      <c r="H9" s="909">
        <v>0</v>
      </c>
      <c r="I9" s="909">
        <v>3</v>
      </c>
      <c r="J9" s="909">
        <v>30</v>
      </c>
      <c r="K9" s="909">
        <v>66</v>
      </c>
      <c r="L9" s="909">
        <v>24</v>
      </c>
      <c r="M9" s="909">
        <v>6</v>
      </c>
      <c r="N9" s="909">
        <v>0</v>
      </c>
      <c r="O9" s="909">
        <v>21</v>
      </c>
      <c r="P9" s="909">
        <v>0</v>
      </c>
      <c r="Q9" s="909">
        <v>4</v>
      </c>
      <c r="R9" s="909">
        <v>9</v>
      </c>
      <c r="S9" s="910">
        <v>276</v>
      </c>
    </row>
    <row r="10" spans="1:19" ht="12.75" customHeight="1">
      <c r="A10" s="852" t="s">
        <v>348</v>
      </c>
      <c r="B10" s="909">
        <v>407</v>
      </c>
      <c r="C10" s="909">
        <v>6</v>
      </c>
      <c r="D10" s="909">
        <v>27</v>
      </c>
      <c r="E10" s="909">
        <v>15</v>
      </c>
      <c r="F10" s="909">
        <v>0</v>
      </c>
      <c r="G10" s="909">
        <v>93</v>
      </c>
      <c r="H10" s="909">
        <v>1</v>
      </c>
      <c r="I10" s="909">
        <v>2</v>
      </c>
      <c r="J10" s="909">
        <v>17</v>
      </c>
      <c r="K10" s="909">
        <v>431</v>
      </c>
      <c r="L10" s="909">
        <v>32</v>
      </c>
      <c r="M10" s="909">
        <v>22</v>
      </c>
      <c r="N10" s="909">
        <v>0</v>
      </c>
      <c r="O10" s="909">
        <v>151</v>
      </c>
      <c r="P10" s="909">
        <v>0</v>
      </c>
      <c r="Q10" s="909">
        <v>3</v>
      </c>
      <c r="R10" s="909">
        <v>19</v>
      </c>
      <c r="S10" s="910">
        <v>526</v>
      </c>
    </row>
    <row r="11" spans="1:19" ht="12.75" customHeight="1">
      <c r="A11" s="852" t="s">
        <v>349</v>
      </c>
      <c r="B11" s="909">
        <v>53</v>
      </c>
      <c r="C11" s="909">
        <v>0</v>
      </c>
      <c r="D11" s="909">
        <v>2</v>
      </c>
      <c r="E11" s="909">
        <v>3</v>
      </c>
      <c r="F11" s="909">
        <v>0</v>
      </c>
      <c r="G11" s="909">
        <v>2</v>
      </c>
      <c r="H11" s="909">
        <v>1</v>
      </c>
      <c r="I11" s="909">
        <v>0</v>
      </c>
      <c r="J11" s="909">
        <v>1</v>
      </c>
      <c r="K11" s="909">
        <v>22</v>
      </c>
      <c r="L11" s="909">
        <v>3</v>
      </c>
      <c r="M11" s="909">
        <v>2</v>
      </c>
      <c r="N11" s="909">
        <v>0</v>
      </c>
      <c r="O11" s="909">
        <v>4</v>
      </c>
      <c r="P11" s="909">
        <v>1</v>
      </c>
      <c r="Q11" s="909">
        <v>0</v>
      </c>
      <c r="R11" s="909">
        <v>4</v>
      </c>
      <c r="S11" s="910">
        <v>103</v>
      </c>
    </row>
    <row r="12" spans="1:19" ht="12.75" customHeight="1">
      <c r="A12" s="852" t="s">
        <v>350</v>
      </c>
      <c r="B12" s="909">
        <v>22</v>
      </c>
      <c r="C12" s="909">
        <v>0</v>
      </c>
      <c r="D12" s="909">
        <v>9</v>
      </c>
      <c r="E12" s="909">
        <v>1</v>
      </c>
      <c r="F12" s="909">
        <v>0</v>
      </c>
      <c r="G12" s="909">
        <v>2</v>
      </c>
      <c r="H12" s="909">
        <v>0</v>
      </c>
      <c r="I12" s="909">
        <v>1</v>
      </c>
      <c r="J12" s="909">
        <v>0</v>
      </c>
      <c r="K12" s="909">
        <v>15</v>
      </c>
      <c r="L12" s="909">
        <v>2</v>
      </c>
      <c r="M12" s="909">
        <v>4</v>
      </c>
      <c r="N12" s="909">
        <v>0</v>
      </c>
      <c r="O12" s="909">
        <v>4</v>
      </c>
      <c r="P12" s="909">
        <v>0</v>
      </c>
      <c r="Q12" s="909">
        <v>1</v>
      </c>
      <c r="R12" s="909">
        <v>2</v>
      </c>
      <c r="S12" s="910">
        <v>55</v>
      </c>
    </row>
    <row r="13" spans="1:19" ht="12.75" customHeight="1">
      <c r="A13" s="852" t="s">
        <v>351</v>
      </c>
      <c r="B13" s="909">
        <v>88</v>
      </c>
      <c r="C13" s="909">
        <v>1</v>
      </c>
      <c r="D13" s="909">
        <v>28</v>
      </c>
      <c r="E13" s="909">
        <v>4</v>
      </c>
      <c r="F13" s="909">
        <v>0</v>
      </c>
      <c r="G13" s="909">
        <v>12</v>
      </c>
      <c r="H13" s="909">
        <v>1</v>
      </c>
      <c r="I13" s="909">
        <v>2</v>
      </c>
      <c r="J13" s="909">
        <v>8</v>
      </c>
      <c r="K13" s="909">
        <v>20</v>
      </c>
      <c r="L13" s="909">
        <v>5</v>
      </c>
      <c r="M13" s="909">
        <v>1</v>
      </c>
      <c r="N13" s="909">
        <v>0</v>
      </c>
      <c r="O13" s="909">
        <v>11</v>
      </c>
      <c r="P13" s="909">
        <v>0</v>
      </c>
      <c r="Q13" s="909">
        <v>0</v>
      </c>
      <c r="R13" s="909">
        <v>1</v>
      </c>
      <c r="S13" s="910">
        <v>247</v>
      </c>
    </row>
    <row r="14" spans="1:19" ht="12.75" customHeight="1">
      <c r="A14" s="856" t="s">
        <v>352</v>
      </c>
      <c r="B14" s="857">
        <v>1062</v>
      </c>
      <c r="C14" s="858">
        <v>35</v>
      </c>
      <c r="D14" s="858">
        <v>184</v>
      </c>
      <c r="E14" s="859">
        <v>51</v>
      </c>
      <c r="F14" s="858">
        <v>0</v>
      </c>
      <c r="G14" s="858">
        <v>248</v>
      </c>
      <c r="H14" s="858">
        <v>5</v>
      </c>
      <c r="I14" s="858">
        <v>9</v>
      </c>
      <c r="J14" s="858">
        <v>74</v>
      </c>
      <c r="K14" s="859">
        <v>872</v>
      </c>
      <c r="L14" s="859">
        <v>120</v>
      </c>
      <c r="M14" s="859">
        <v>63</v>
      </c>
      <c r="N14" s="859">
        <v>0</v>
      </c>
      <c r="O14" s="859">
        <v>355</v>
      </c>
      <c r="P14" s="858">
        <v>4</v>
      </c>
      <c r="Q14" s="858">
        <v>11</v>
      </c>
      <c r="R14" s="858">
        <v>47</v>
      </c>
      <c r="S14" s="860">
        <v>1860</v>
      </c>
    </row>
    <row r="15" spans="1:19" ht="12.75" customHeight="1">
      <c r="A15" s="852" t="s">
        <v>353</v>
      </c>
      <c r="B15" s="909">
        <v>75</v>
      </c>
      <c r="C15" s="909">
        <v>1</v>
      </c>
      <c r="D15" s="909">
        <v>12</v>
      </c>
      <c r="E15" s="909">
        <v>3</v>
      </c>
      <c r="F15" s="909">
        <v>0</v>
      </c>
      <c r="G15" s="909">
        <v>4</v>
      </c>
      <c r="H15" s="909">
        <v>0</v>
      </c>
      <c r="I15" s="909">
        <v>0</v>
      </c>
      <c r="J15" s="909">
        <v>3</v>
      </c>
      <c r="K15" s="909">
        <v>17</v>
      </c>
      <c r="L15" s="909">
        <v>9</v>
      </c>
      <c r="M15" s="909">
        <v>3</v>
      </c>
      <c r="N15" s="909">
        <v>0</v>
      </c>
      <c r="O15" s="909">
        <v>4</v>
      </c>
      <c r="P15" s="909">
        <v>0</v>
      </c>
      <c r="Q15" s="909">
        <v>0</v>
      </c>
      <c r="R15" s="909">
        <v>1</v>
      </c>
      <c r="S15" s="910">
        <v>170</v>
      </c>
    </row>
    <row r="16" spans="1:19" ht="12.75" customHeight="1">
      <c r="A16" s="852" t="s">
        <v>354</v>
      </c>
      <c r="B16" s="909">
        <v>174</v>
      </c>
      <c r="C16" s="909">
        <v>2</v>
      </c>
      <c r="D16" s="909">
        <v>4</v>
      </c>
      <c r="E16" s="909">
        <v>13</v>
      </c>
      <c r="F16" s="909">
        <v>0</v>
      </c>
      <c r="G16" s="909">
        <v>13</v>
      </c>
      <c r="H16" s="909">
        <v>0</v>
      </c>
      <c r="I16" s="909">
        <v>2</v>
      </c>
      <c r="J16" s="909">
        <v>11</v>
      </c>
      <c r="K16" s="909">
        <v>47</v>
      </c>
      <c r="L16" s="909">
        <v>2</v>
      </c>
      <c r="M16" s="909">
        <v>1</v>
      </c>
      <c r="N16" s="909">
        <v>0</v>
      </c>
      <c r="O16" s="909">
        <v>15</v>
      </c>
      <c r="P16" s="909">
        <v>0</v>
      </c>
      <c r="Q16" s="909">
        <v>0</v>
      </c>
      <c r="R16" s="909">
        <v>4</v>
      </c>
      <c r="S16" s="910">
        <v>288</v>
      </c>
    </row>
    <row r="17" spans="1:19" ht="12.75" customHeight="1">
      <c r="A17" s="852" t="s">
        <v>355</v>
      </c>
      <c r="B17" s="909">
        <v>147</v>
      </c>
      <c r="C17" s="909">
        <v>3</v>
      </c>
      <c r="D17" s="909">
        <v>22</v>
      </c>
      <c r="E17" s="909">
        <v>4</v>
      </c>
      <c r="F17" s="909">
        <v>0</v>
      </c>
      <c r="G17" s="909">
        <v>43</v>
      </c>
      <c r="H17" s="909">
        <v>0</v>
      </c>
      <c r="I17" s="909">
        <v>0</v>
      </c>
      <c r="J17" s="909">
        <v>4</v>
      </c>
      <c r="K17" s="909">
        <v>75</v>
      </c>
      <c r="L17" s="909">
        <v>16</v>
      </c>
      <c r="M17" s="909">
        <v>8</v>
      </c>
      <c r="N17" s="909">
        <v>0</v>
      </c>
      <c r="O17" s="909">
        <v>44</v>
      </c>
      <c r="P17" s="909">
        <v>0</v>
      </c>
      <c r="Q17" s="909">
        <v>0</v>
      </c>
      <c r="R17" s="909">
        <v>3</v>
      </c>
      <c r="S17" s="910">
        <v>225</v>
      </c>
    </row>
    <row r="18" spans="1:19" ht="12.75" customHeight="1">
      <c r="A18" s="852" t="s">
        <v>356</v>
      </c>
      <c r="B18" s="909">
        <v>214</v>
      </c>
      <c r="C18" s="909">
        <v>6</v>
      </c>
      <c r="D18" s="909">
        <v>25</v>
      </c>
      <c r="E18" s="909">
        <v>3</v>
      </c>
      <c r="F18" s="909">
        <v>0</v>
      </c>
      <c r="G18" s="909">
        <v>42</v>
      </c>
      <c r="H18" s="909">
        <v>0</v>
      </c>
      <c r="I18" s="909">
        <v>0</v>
      </c>
      <c r="J18" s="909">
        <v>6</v>
      </c>
      <c r="K18" s="909">
        <v>83</v>
      </c>
      <c r="L18" s="909">
        <v>17</v>
      </c>
      <c r="M18" s="909">
        <v>2</v>
      </c>
      <c r="N18" s="909">
        <v>0</v>
      </c>
      <c r="O18" s="909">
        <v>31</v>
      </c>
      <c r="P18" s="909">
        <v>0</v>
      </c>
      <c r="Q18" s="909">
        <v>0</v>
      </c>
      <c r="R18" s="909">
        <v>2</v>
      </c>
      <c r="S18" s="910">
        <v>212</v>
      </c>
    </row>
    <row r="19" spans="1:19" ht="12.75" customHeight="1">
      <c r="A19" s="852" t="s">
        <v>357</v>
      </c>
      <c r="B19" s="909">
        <v>105</v>
      </c>
      <c r="C19" s="909">
        <v>15</v>
      </c>
      <c r="D19" s="909">
        <v>17</v>
      </c>
      <c r="E19" s="909">
        <v>13</v>
      </c>
      <c r="F19" s="909">
        <v>0</v>
      </c>
      <c r="G19" s="909">
        <v>52</v>
      </c>
      <c r="H19" s="909">
        <v>0</v>
      </c>
      <c r="I19" s="909">
        <v>1</v>
      </c>
      <c r="J19" s="909">
        <v>6</v>
      </c>
      <c r="K19" s="909">
        <v>97</v>
      </c>
      <c r="L19" s="909">
        <v>6</v>
      </c>
      <c r="M19" s="909">
        <v>5</v>
      </c>
      <c r="N19" s="909">
        <v>0</v>
      </c>
      <c r="O19" s="909">
        <v>60</v>
      </c>
      <c r="P19" s="909">
        <v>0</v>
      </c>
      <c r="Q19" s="909">
        <v>0</v>
      </c>
      <c r="R19" s="909">
        <v>1</v>
      </c>
      <c r="S19" s="910">
        <v>143</v>
      </c>
    </row>
    <row r="20" spans="1:19" ht="12.75" customHeight="1">
      <c r="A20" s="852" t="s">
        <v>358</v>
      </c>
      <c r="B20" s="909">
        <v>106</v>
      </c>
      <c r="C20" s="909">
        <v>0</v>
      </c>
      <c r="D20" s="909">
        <v>15</v>
      </c>
      <c r="E20" s="909">
        <v>7</v>
      </c>
      <c r="F20" s="909">
        <v>0</v>
      </c>
      <c r="G20" s="909">
        <v>4</v>
      </c>
      <c r="H20" s="909">
        <v>1</v>
      </c>
      <c r="I20" s="909">
        <v>1</v>
      </c>
      <c r="J20" s="909">
        <v>8</v>
      </c>
      <c r="K20" s="909">
        <v>2</v>
      </c>
      <c r="L20" s="909">
        <v>0</v>
      </c>
      <c r="M20" s="909">
        <v>0</v>
      </c>
      <c r="N20" s="909">
        <v>0</v>
      </c>
      <c r="O20" s="909">
        <v>0</v>
      </c>
      <c r="P20" s="909">
        <v>0</v>
      </c>
      <c r="Q20" s="909">
        <v>0</v>
      </c>
      <c r="R20" s="909">
        <v>0</v>
      </c>
      <c r="S20" s="910">
        <v>106</v>
      </c>
    </row>
    <row r="21" spans="1:19" ht="12.75" customHeight="1">
      <c r="A21" s="852" t="s">
        <v>359</v>
      </c>
      <c r="B21" s="909">
        <v>151</v>
      </c>
      <c r="C21" s="909">
        <v>2</v>
      </c>
      <c r="D21" s="909">
        <v>63</v>
      </c>
      <c r="E21" s="909">
        <v>7</v>
      </c>
      <c r="F21" s="909">
        <v>0</v>
      </c>
      <c r="G21" s="909">
        <v>7</v>
      </c>
      <c r="H21" s="909">
        <v>0</v>
      </c>
      <c r="I21" s="909">
        <v>2</v>
      </c>
      <c r="J21" s="909">
        <v>7</v>
      </c>
      <c r="K21" s="909">
        <v>43</v>
      </c>
      <c r="L21" s="909">
        <v>4</v>
      </c>
      <c r="M21" s="909">
        <v>2</v>
      </c>
      <c r="N21" s="909">
        <v>0</v>
      </c>
      <c r="O21" s="909">
        <v>22</v>
      </c>
      <c r="P21" s="909">
        <v>0</v>
      </c>
      <c r="Q21" s="909">
        <v>0</v>
      </c>
      <c r="R21" s="909">
        <v>1</v>
      </c>
      <c r="S21" s="910">
        <v>109</v>
      </c>
    </row>
    <row r="22" spans="1:19" ht="12.75" customHeight="1" thickBot="1">
      <c r="A22" s="863" t="s">
        <v>360</v>
      </c>
      <c r="B22" s="864">
        <v>972</v>
      </c>
      <c r="C22" s="865">
        <v>29</v>
      </c>
      <c r="D22" s="865">
        <v>158</v>
      </c>
      <c r="E22" s="866">
        <v>50</v>
      </c>
      <c r="F22" s="865">
        <v>0</v>
      </c>
      <c r="G22" s="865">
        <v>165</v>
      </c>
      <c r="H22" s="865">
        <v>1</v>
      </c>
      <c r="I22" s="865">
        <v>6</v>
      </c>
      <c r="J22" s="865">
        <v>45</v>
      </c>
      <c r="K22" s="866">
        <v>364</v>
      </c>
      <c r="L22" s="866">
        <v>54</v>
      </c>
      <c r="M22" s="866">
        <v>21</v>
      </c>
      <c r="N22" s="866">
        <v>0</v>
      </c>
      <c r="O22" s="866">
        <v>176</v>
      </c>
      <c r="P22" s="865">
        <v>0</v>
      </c>
      <c r="Q22" s="865">
        <v>0</v>
      </c>
      <c r="R22" s="865">
        <v>12</v>
      </c>
      <c r="S22" s="867">
        <v>1253</v>
      </c>
    </row>
    <row r="23" spans="1:19" ht="18" customHeight="1" thickBot="1" thickTop="1">
      <c r="A23" s="868" t="s">
        <v>318</v>
      </c>
      <c r="B23" s="869">
        <v>6771</v>
      </c>
      <c r="C23" s="869">
        <v>160</v>
      </c>
      <c r="D23" s="869">
        <v>1575</v>
      </c>
      <c r="E23" s="869">
        <v>559</v>
      </c>
      <c r="F23" s="869">
        <v>0</v>
      </c>
      <c r="G23" s="869">
        <v>1139</v>
      </c>
      <c r="H23" s="869">
        <v>24</v>
      </c>
      <c r="I23" s="869">
        <v>210</v>
      </c>
      <c r="J23" s="869">
        <v>535</v>
      </c>
      <c r="K23" s="869">
        <v>4958</v>
      </c>
      <c r="L23" s="869">
        <v>1075</v>
      </c>
      <c r="M23" s="869">
        <v>512</v>
      </c>
      <c r="N23" s="869">
        <v>0</v>
      </c>
      <c r="O23" s="869">
        <v>1956</v>
      </c>
      <c r="P23" s="869">
        <v>13</v>
      </c>
      <c r="Q23" s="869">
        <v>98</v>
      </c>
      <c r="R23" s="869">
        <v>279</v>
      </c>
      <c r="S23" s="869">
        <v>12096</v>
      </c>
    </row>
    <row r="24" ht="15.75" thickTop="1"/>
    <row r="26" spans="1:19" ht="12.75" customHeight="1">
      <c r="A26" s="892"/>
      <c r="B26" s="893"/>
      <c r="C26" s="893"/>
      <c r="D26" s="893"/>
      <c r="E26" s="894"/>
      <c r="F26" s="893"/>
      <c r="G26" s="893"/>
      <c r="H26" s="893"/>
      <c r="I26" s="893"/>
      <c r="J26" s="893"/>
      <c r="K26" s="894"/>
      <c r="L26" s="894"/>
      <c r="M26" s="894"/>
      <c r="N26" s="894"/>
      <c r="O26" s="894"/>
      <c r="P26" s="893"/>
      <c r="Q26" s="893"/>
      <c r="R26" s="893"/>
      <c r="S26" s="894"/>
    </row>
    <row r="27" spans="2:19" ht="15">
      <c r="B27" s="895"/>
      <c r="C27" s="895"/>
      <c r="D27" s="895"/>
      <c r="E27" s="895"/>
      <c r="F27" s="895"/>
      <c r="G27" s="895"/>
      <c r="H27" s="895"/>
      <c r="I27" s="895"/>
      <c r="J27" s="895"/>
      <c r="K27" s="895"/>
      <c r="L27" s="895"/>
      <c r="M27" s="895"/>
      <c r="N27" s="895"/>
      <c r="O27" s="895"/>
      <c r="P27" s="895"/>
      <c r="Q27" s="895"/>
      <c r="R27" s="895"/>
      <c r="S27" s="895"/>
    </row>
  </sheetData>
  <sheetProtection/>
  <mergeCells count="24">
    <mergeCell ref="R4:R5"/>
    <mergeCell ref="T4:T5"/>
    <mergeCell ref="K4:K5"/>
    <mergeCell ref="L4:L5"/>
    <mergeCell ref="M4:M5"/>
    <mergeCell ref="N4:N5"/>
    <mergeCell ref="O4:O5"/>
    <mergeCell ref="S3:S5"/>
    <mergeCell ref="H4:H5"/>
    <mergeCell ref="I4:I5"/>
    <mergeCell ref="J4:J5"/>
    <mergeCell ref="A1:S1"/>
    <mergeCell ref="A2:S2"/>
    <mergeCell ref="A3:A5"/>
    <mergeCell ref="B3:J3"/>
    <mergeCell ref="K3:R3"/>
    <mergeCell ref="P4:P5"/>
    <mergeCell ref="Q4:Q5"/>
    <mergeCell ref="B4:B5"/>
    <mergeCell ref="C4:C5"/>
    <mergeCell ref="D4:D5"/>
    <mergeCell ref="E4:E5"/>
    <mergeCell ref="F4:F5"/>
    <mergeCell ref="G4:G5"/>
  </mergeCells>
  <printOptions/>
  <pageMargins left="0.9055118110236221" right="0.7086614173228347" top="0.7874015748031497" bottom="0.35433070866141736" header="0.31496062992125984" footer="0.31496062992125984"/>
  <pageSetup horizontalDpi="600" verticalDpi="600" orientation="landscape" paperSize="9" scale="90" r:id="rId1"/>
</worksheet>
</file>

<file path=xl/worksheets/sheet54.xml><?xml version="1.0" encoding="utf-8"?>
<worksheet xmlns="http://schemas.openxmlformats.org/spreadsheetml/2006/main" xmlns:r="http://schemas.openxmlformats.org/officeDocument/2006/relationships">
  <sheetPr>
    <tabColor rgb="FF92D050"/>
  </sheetPr>
  <dimension ref="A1:AE32"/>
  <sheetViews>
    <sheetView zoomScalePageLayoutView="0" workbookViewId="0" topLeftCell="A1">
      <selection activeCell="A1" sqref="A1:V1"/>
    </sheetView>
  </sheetViews>
  <sheetFormatPr defaultColWidth="9.140625" defaultRowHeight="12.75"/>
  <cols>
    <col min="1" max="1" width="15.00390625" style="901" customWidth="1"/>
    <col min="2" max="2" width="7.28125" style="902" customWidth="1"/>
    <col min="3" max="3" width="4.8515625" style="903" customWidth="1"/>
    <col min="4" max="4" width="5.28125" style="903" customWidth="1"/>
    <col min="5" max="5" width="4.00390625" style="903" customWidth="1"/>
    <col min="6" max="6" width="4.421875" style="903" customWidth="1"/>
    <col min="7" max="7" width="4.140625" style="904" customWidth="1"/>
    <col min="8" max="8" width="6.28125" style="902" customWidth="1"/>
    <col min="9" max="9" width="5.57421875" style="903" customWidth="1"/>
    <col min="10" max="10" width="5.140625" style="903" customWidth="1"/>
    <col min="11" max="11" width="4.28125" style="903" customWidth="1"/>
    <col min="12" max="12" width="5.7109375" style="903" customWidth="1"/>
    <col min="13" max="13" width="5.57421875" style="902" customWidth="1"/>
    <col min="14" max="14" width="4.7109375" style="903" customWidth="1"/>
    <col min="15" max="15" width="7.7109375" style="903" customWidth="1"/>
    <col min="16" max="16" width="5.421875" style="903" customWidth="1"/>
    <col min="17" max="17" width="5.8515625" style="903" customWidth="1"/>
    <col min="18" max="18" width="8.7109375" style="905" customWidth="1"/>
    <col min="19" max="19" width="8.140625" style="905" customWidth="1"/>
    <col min="20" max="20" width="10.421875" style="905" customWidth="1"/>
    <col min="21" max="21" width="8.7109375" style="903" customWidth="1"/>
    <col min="22" max="22" width="6.8515625" style="903" customWidth="1"/>
    <col min="23" max="16384" width="9.140625" style="850" customWidth="1"/>
  </cols>
  <sheetData>
    <row r="1" spans="1:22" ht="15">
      <c r="A1" s="1211" t="s">
        <v>433</v>
      </c>
      <c r="B1" s="1211"/>
      <c r="C1" s="1211"/>
      <c r="D1" s="1211"/>
      <c r="E1" s="1211"/>
      <c r="F1" s="1211"/>
      <c r="G1" s="1211"/>
      <c r="H1" s="1211"/>
      <c r="I1" s="1211"/>
      <c r="J1" s="1211"/>
      <c r="K1" s="1211"/>
      <c r="L1" s="1211"/>
      <c r="M1" s="1211"/>
      <c r="N1" s="1211"/>
      <c r="O1" s="1211"/>
      <c r="P1" s="1211"/>
      <c r="Q1" s="1211"/>
      <c r="R1" s="1211"/>
      <c r="S1" s="1211"/>
      <c r="T1" s="1211"/>
      <c r="U1" s="1211"/>
      <c r="V1" s="1211"/>
    </row>
    <row r="2" spans="1:22" ht="15.75" thickBot="1">
      <c r="A2" s="920"/>
      <c r="B2" s="920"/>
      <c r="C2" s="920"/>
      <c r="D2" s="920"/>
      <c r="E2" s="920"/>
      <c r="F2" s="920"/>
      <c r="G2" s="920"/>
      <c r="H2" s="920"/>
      <c r="I2" s="920"/>
      <c r="J2" s="920"/>
      <c r="K2" s="920"/>
      <c r="L2" s="920"/>
      <c r="M2" s="920"/>
      <c r="N2" s="920"/>
      <c r="O2" s="920"/>
      <c r="P2" s="920"/>
      <c r="Q2" s="920"/>
      <c r="R2" s="920"/>
      <c r="S2" s="920"/>
      <c r="T2" s="920"/>
      <c r="U2" s="920"/>
      <c r="V2" s="920"/>
    </row>
    <row r="3" spans="1:22" ht="27" customHeight="1">
      <c r="A3" s="1192" t="s">
        <v>361</v>
      </c>
      <c r="B3" s="1195" t="s">
        <v>362</v>
      </c>
      <c r="C3" s="1196"/>
      <c r="D3" s="1196"/>
      <c r="E3" s="1196"/>
      <c r="F3" s="1196"/>
      <c r="G3" s="1197"/>
      <c r="H3" s="1195" t="s">
        <v>363</v>
      </c>
      <c r="I3" s="1196"/>
      <c r="J3" s="1196"/>
      <c r="K3" s="1196"/>
      <c r="L3" s="1197"/>
      <c r="M3" s="1212" t="s">
        <v>364</v>
      </c>
      <c r="N3" s="1213"/>
      <c r="O3" s="1213"/>
      <c r="P3" s="1213"/>
      <c r="Q3" s="1214"/>
      <c r="R3" s="1183" t="s">
        <v>365</v>
      </c>
      <c r="S3" s="1186" t="s">
        <v>427</v>
      </c>
      <c r="T3" s="1189" t="s">
        <v>366</v>
      </c>
      <c r="U3" s="1200" t="s">
        <v>367</v>
      </c>
      <c r="V3" s="1215" t="s">
        <v>368</v>
      </c>
    </row>
    <row r="4" spans="1:22" ht="18.75" customHeight="1">
      <c r="A4" s="1193"/>
      <c r="B4" s="1203" t="s">
        <v>29</v>
      </c>
      <c r="C4" s="1205" t="s">
        <v>122</v>
      </c>
      <c r="D4" s="1205"/>
      <c r="E4" s="1205"/>
      <c r="F4" s="1205"/>
      <c r="G4" s="1206"/>
      <c r="H4" s="1207" t="s">
        <v>29</v>
      </c>
      <c r="I4" s="1209" t="s">
        <v>122</v>
      </c>
      <c r="J4" s="1209"/>
      <c r="K4" s="1209"/>
      <c r="L4" s="1210"/>
      <c r="M4" s="1207" t="s">
        <v>29</v>
      </c>
      <c r="N4" s="1218" t="s">
        <v>122</v>
      </c>
      <c r="O4" s="1218"/>
      <c r="P4" s="1218"/>
      <c r="Q4" s="1219"/>
      <c r="R4" s="1184"/>
      <c r="S4" s="1187"/>
      <c r="T4" s="1190"/>
      <c r="U4" s="1201"/>
      <c r="V4" s="1216"/>
    </row>
    <row r="5" spans="1:22" ht="15" customHeight="1">
      <c r="A5" s="1193"/>
      <c r="B5" s="1203"/>
      <c r="C5" s="1166" t="s">
        <v>369</v>
      </c>
      <c r="D5" s="1166" t="s">
        <v>370</v>
      </c>
      <c r="E5" s="1166" t="s">
        <v>371</v>
      </c>
      <c r="F5" s="1229" t="s">
        <v>428</v>
      </c>
      <c r="G5" s="1232" t="s">
        <v>59</v>
      </c>
      <c r="H5" s="1207"/>
      <c r="I5" s="1166" t="s">
        <v>372</v>
      </c>
      <c r="J5" s="1166" t="s">
        <v>373</v>
      </c>
      <c r="K5" s="1166" t="s">
        <v>374</v>
      </c>
      <c r="L5" s="1198" t="s">
        <v>429</v>
      </c>
      <c r="M5" s="1207"/>
      <c r="N5" s="1222" t="s">
        <v>430</v>
      </c>
      <c r="O5" s="1225" t="s">
        <v>431</v>
      </c>
      <c r="P5" s="1226" t="s">
        <v>432</v>
      </c>
      <c r="Q5" s="1220" t="s">
        <v>375</v>
      </c>
      <c r="R5" s="1184"/>
      <c r="S5" s="1187"/>
      <c r="T5" s="1190"/>
      <c r="U5" s="1201"/>
      <c r="V5" s="1216"/>
    </row>
    <row r="6" spans="1:22" ht="15">
      <c r="A6" s="1193"/>
      <c r="B6" s="1203"/>
      <c r="C6" s="1166"/>
      <c r="D6" s="1166"/>
      <c r="E6" s="1166"/>
      <c r="F6" s="1230"/>
      <c r="G6" s="1232"/>
      <c r="H6" s="1207"/>
      <c r="I6" s="1166"/>
      <c r="J6" s="1166"/>
      <c r="K6" s="1166"/>
      <c r="L6" s="1198"/>
      <c r="M6" s="1207"/>
      <c r="N6" s="1223"/>
      <c r="O6" s="1225"/>
      <c r="P6" s="1227"/>
      <c r="Q6" s="1220"/>
      <c r="R6" s="1184"/>
      <c r="S6" s="1187"/>
      <c r="T6" s="1190"/>
      <c r="U6" s="1201"/>
      <c r="V6" s="1216"/>
    </row>
    <row r="7" spans="1:22" ht="66.75" customHeight="1" thickBot="1">
      <c r="A7" s="1194"/>
      <c r="B7" s="1204"/>
      <c r="C7" s="1167"/>
      <c r="D7" s="1167"/>
      <c r="E7" s="1167"/>
      <c r="F7" s="1231"/>
      <c r="G7" s="1233"/>
      <c r="H7" s="1208"/>
      <c r="I7" s="1167"/>
      <c r="J7" s="1167"/>
      <c r="K7" s="1167"/>
      <c r="L7" s="1199"/>
      <c r="M7" s="1208"/>
      <c r="N7" s="1224"/>
      <c r="O7" s="1168"/>
      <c r="P7" s="1228"/>
      <c r="Q7" s="1221"/>
      <c r="R7" s="1185"/>
      <c r="S7" s="1188"/>
      <c r="T7" s="1191"/>
      <c r="U7" s="1202"/>
      <c r="V7" s="1217"/>
    </row>
    <row r="8" spans="1:31" ht="13.5" customHeight="1" thickTop="1">
      <c r="A8" s="921" t="s">
        <v>296</v>
      </c>
      <c r="B8" s="922">
        <v>10</v>
      </c>
      <c r="C8" s="907">
        <v>0</v>
      </c>
      <c r="D8" s="907">
        <v>10</v>
      </c>
      <c r="E8" s="907">
        <v>0</v>
      </c>
      <c r="F8" s="907">
        <v>0</v>
      </c>
      <c r="G8" s="923">
        <v>0</v>
      </c>
      <c r="H8" s="922">
        <v>26</v>
      </c>
      <c r="I8" s="907">
        <v>12</v>
      </c>
      <c r="J8" s="907">
        <v>11</v>
      </c>
      <c r="K8" s="907">
        <v>1</v>
      </c>
      <c r="L8" s="923">
        <v>2</v>
      </c>
      <c r="M8" s="922">
        <v>10</v>
      </c>
      <c r="N8" s="924">
        <v>5</v>
      </c>
      <c r="O8" s="907">
        <v>4</v>
      </c>
      <c r="P8" s="907">
        <v>0</v>
      </c>
      <c r="Q8" s="923">
        <v>1</v>
      </c>
      <c r="R8" s="925">
        <v>450</v>
      </c>
      <c r="S8" s="909">
        <v>1050</v>
      </c>
      <c r="T8" s="926">
        <v>7104.5</v>
      </c>
      <c r="U8" s="926">
        <v>0</v>
      </c>
      <c r="V8" s="923">
        <v>0</v>
      </c>
      <c r="W8" s="896"/>
      <c r="X8" s="896"/>
      <c r="Y8" s="897"/>
      <c r="Z8" s="896"/>
      <c r="AA8" s="897"/>
      <c r="AB8" s="897"/>
      <c r="AC8" s="897"/>
      <c r="AD8" s="897"/>
      <c r="AE8" s="897"/>
    </row>
    <row r="9" spans="1:22" ht="13.5" customHeight="1">
      <c r="A9" s="927" t="s">
        <v>297</v>
      </c>
      <c r="B9" s="922">
        <v>3</v>
      </c>
      <c r="C9" s="907">
        <v>0</v>
      </c>
      <c r="D9" s="907">
        <v>3</v>
      </c>
      <c r="E9" s="907">
        <v>0</v>
      </c>
      <c r="F9" s="907">
        <v>0</v>
      </c>
      <c r="G9" s="923">
        <v>0</v>
      </c>
      <c r="H9" s="922">
        <v>6</v>
      </c>
      <c r="I9" s="907">
        <v>3</v>
      </c>
      <c r="J9" s="907">
        <v>3</v>
      </c>
      <c r="K9" s="907">
        <v>0</v>
      </c>
      <c r="L9" s="923">
        <v>0</v>
      </c>
      <c r="M9" s="922">
        <v>1</v>
      </c>
      <c r="N9" s="924">
        <v>0</v>
      </c>
      <c r="O9" s="907">
        <v>0</v>
      </c>
      <c r="P9" s="907">
        <v>0</v>
      </c>
      <c r="Q9" s="923">
        <v>1</v>
      </c>
      <c r="R9" s="925">
        <v>0</v>
      </c>
      <c r="S9" s="909">
        <v>0</v>
      </c>
      <c r="T9" s="926">
        <v>0</v>
      </c>
      <c r="U9" s="926">
        <v>0</v>
      </c>
      <c r="V9" s="923">
        <v>1</v>
      </c>
    </row>
    <row r="10" spans="1:22" ht="13.5" customHeight="1">
      <c r="A10" s="927" t="s">
        <v>298</v>
      </c>
      <c r="B10" s="922">
        <v>3</v>
      </c>
      <c r="C10" s="907">
        <v>0</v>
      </c>
      <c r="D10" s="907">
        <v>3</v>
      </c>
      <c r="E10" s="907">
        <v>0</v>
      </c>
      <c r="F10" s="907">
        <v>0</v>
      </c>
      <c r="G10" s="923">
        <v>0</v>
      </c>
      <c r="H10" s="922">
        <v>4</v>
      </c>
      <c r="I10" s="907">
        <v>3</v>
      </c>
      <c r="J10" s="907">
        <v>1</v>
      </c>
      <c r="K10" s="907">
        <v>0</v>
      </c>
      <c r="L10" s="923">
        <v>0</v>
      </c>
      <c r="M10" s="922">
        <v>3</v>
      </c>
      <c r="N10" s="924">
        <v>0</v>
      </c>
      <c r="O10" s="907">
        <v>0</v>
      </c>
      <c r="P10" s="907">
        <v>0</v>
      </c>
      <c r="Q10" s="923">
        <v>3</v>
      </c>
      <c r="R10" s="925">
        <v>0</v>
      </c>
      <c r="S10" s="909">
        <v>0</v>
      </c>
      <c r="T10" s="926">
        <v>0</v>
      </c>
      <c r="U10" s="926">
        <v>0</v>
      </c>
      <c r="V10" s="923">
        <v>0</v>
      </c>
    </row>
    <row r="11" spans="1:22" ht="13.5" customHeight="1">
      <c r="A11" s="927" t="s">
        <v>299</v>
      </c>
      <c r="B11" s="922">
        <v>13</v>
      </c>
      <c r="C11" s="907">
        <v>6</v>
      </c>
      <c r="D11" s="907">
        <v>7</v>
      </c>
      <c r="E11" s="907">
        <v>0</v>
      </c>
      <c r="F11" s="907">
        <v>0</v>
      </c>
      <c r="G11" s="923">
        <v>0</v>
      </c>
      <c r="H11" s="922">
        <v>29</v>
      </c>
      <c r="I11" s="907">
        <v>14</v>
      </c>
      <c r="J11" s="907">
        <v>15</v>
      </c>
      <c r="K11" s="907">
        <v>0</v>
      </c>
      <c r="L11" s="923">
        <v>0</v>
      </c>
      <c r="M11" s="922">
        <v>11</v>
      </c>
      <c r="N11" s="924">
        <v>2</v>
      </c>
      <c r="O11" s="907">
        <v>1</v>
      </c>
      <c r="P11" s="907">
        <v>4</v>
      </c>
      <c r="Q11" s="923">
        <v>4</v>
      </c>
      <c r="R11" s="925">
        <v>100</v>
      </c>
      <c r="S11" s="909">
        <v>400</v>
      </c>
      <c r="T11" s="926">
        <v>1500</v>
      </c>
      <c r="U11" s="926">
        <v>0</v>
      </c>
      <c r="V11" s="923">
        <v>0</v>
      </c>
    </row>
    <row r="12" spans="1:22" ht="13.5" customHeight="1">
      <c r="A12" s="927" t="s">
        <v>300</v>
      </c>
      <c r="B12" s="922">
        <v>1</v>
      </c>
      <c r="C12" s="907">
        <v>0</v>
      </c>
      <c r="D12" s="907">
        <v>1</v>
      </c>
      <c r="E12" s="907">
        <v>0</v>
      </c>
      <c r="F12" s="907">
        <v>0</v>
      </c>
      <c r="G12" s="923">
        <v>0</v>
      </c>
      <c r="H12" s="922">
        <v>2</v>
      </c>
      <c r="I12" s="907">
        <v>1</v>
      </c>
      <c r="J12" s="907">
        <v>1</v>
      </c>
      <c r="K12" s="907">
        <v>0</v>
      </c>
      <c r="L12" s="923">
        <v>0</v>
      </c>
      <c r="M12" s="922">
        <v>0</v>
      </c>
      <c r="N12" s="924">
        <v>0</v>
      </c>
      <c r="O12" s="907">
        <v>0</v>
      </c>
      <c r="P12" s="907">
        <v>0</v>
      </c>
      <c r="Q12" s="923">
        <v>0</v>
      </c>
      <c r="R12" s="925">
        <v>0</v>
      </c>
      <c r="S12" s="909">
        <v>0</v>
      </c>
      <c r="T12" s="926">
        <v>0</v>
      </c>
      <c r="U12" s="926">
        <v>0</v>
      </c>
      <c r="V12" s="923">
        <v>0</v>
      </c>
    </row>
    <row r="13" spans="1:22" ht="13.5" customHeight="1">
      <c r="A13" s="927" t="s">
        <v>301</v>
      </c>
      <c r="B13" s="922">
        <v>8</v>
      </c>
      <c r="C13" s="907">
        <v>1</v>
      </c>
      <c r="D13" s="907">
        <v>7</v>
      </c>
      <c r="E13" s="907">
        <v>0</v>
      </c>
      <c r="F13" s="907">
        <v>0</v>
      </c>
      <c r="G13" s="923">
        <v>0</v>
      </c>
      <c r="H13" s="922">
        <v>19</v>
      </c>
      <c r="I13" s="907">
        <v>8</v>
      </c>
      <c r="J13" s="907">
        <v>11</v>
      </c>
      <c r="K13" s="907">
        <v>0</v>
      </c>
      <c r="L13" s="923">
        <v>0</v>
      </c>
      <c r="M13" s="922">
        <v>7</v>
      </c>
      <c r="N13" s="924">
        <v>1</v>
      </c>
      <c r="O13" s="907">
        <v>1</v>
      </c>
      <c r="P13" s="907">
        <v>4</v>
      </c>
      <c r="Q13" s="923">
        <v>1</v>
      </c>
      <c r="R13" s="925">
        <v>0</v>
      </c>
      <c r="S13" s="909">
        <v>400</v>
      </c>
      <c r="T13" s="926">
        <v>2500</v>
      </c>
      <c r="U13" s="926">
        <v>0</v>
      </c>
      <c r="V13" s="923">
        <v>0</v>
      </c>
    </row>
    <row r="14" spans="1:22" ht="13.5" customHeight="1" thickBot="1">
      <c r="A14" s="933" t="s">
        <v>302</v>
      </c>
      <c r="B14" s="934">
        <v>0</v>
      </c>
      <c r="C14" s="935">
        <v>0</v>
      </c>
      <c r="D14" s="935">
        <v>0</v>
      </c>
      <c r="E14" s="935">
        <v>0</v>
      </c>
      <c r="F14" s="935">
        <v>0</v>
      </c>
      <c r="G14" s="936">
        <v>0</v>
      </c>
      <c r="H14" s="934">
        <v>0</v>
      </c>
      <c r="I14" s="935">
        <v>0</v>
      </c>
      <c r="J14" s="935">
        <v>0</v>
      </c>
      <c r="K14" s="935">
        <v>0</v>
      </c>
      <c r="L14" s="936">
        <v>0</v>
      </c>
      <c r="M14" s="934">
        <v>0</v>
      </c>
      <c r="N14" s="937">
        <v>0</v>
      </c>
      <c r="O14" s="935">
        <v>0</v>
      </c>
      <c r="P14" s="935">
        <v>0</v>
      </c>
      <c r="Q14" s="936">
        <v>0</v>
      </c>
      <c r="R14" s="938">
        <v>0</v>
      </c>
      <c r="S14" s="939">
        <v>0</v>
      </c>
      <c r="T14" s="940">
        <v>0</v>
      </c>
      <c r="U14" s="940">
        <v>0</v>
      </c>
      <c r="V14" s="936">
        <v>0</v>
      </c>
    </row>
    <row r="15" spans="1:22" ht="13.5" customHeight="1" thickBot="1">
      <c r="A15" s="941" t="s">
        <v>303</v>
      </c>
      <c r="B15" s="942">
        <f aca="true" t="shared" si="0" ref="B15:V15">SUM(B8:B14)</f>
        <v>38</v>
      </c>
      <c r="C15" s="942">
        <f t="shared" si="0"/>
        <v>7</v>
      </c>
      <c r="D15" s="942">
        <f t="shared" si="0"/>
        <v>31</v>
      </c>
      <c r="E15" s="942">
        <f t="shared" si="0"/>
        <v>0</v>
      </c>
      <c r="F15" s="942">
        <f t="shared" si="0"/>
        <v>0</v>
      </c>
      <c r="G15" s="942">
        <f t="shared" si="0"/>
        <v>0</v>
      </c>
      <c r="H15" s="942">
        <f t="shared" si="0"/>
        <v>86</v>
      </c>
      <c r="I15" s="942">
        <f t="shared" si="0"/>
        <v>41</v>
      </c>
      <c r="J15" s="942">
        <f t="shared" si="0"/>
        <v>42</v>
      </c>
      <c r="K15" s="942">
        <f t="shared" si="0"/>
        <v>1</v>
      </c>
      <c r="L15" s="942">
        <f t="shared" si="0"/>
        <v>2</v>
      </c>
      <c r="M15" s="942">
        <f t="shared" si="0"/>
        <v>32</v>
      </c>
      <c r="N15" s="942">
        <f t="shared" si="0"/>
        <v>8</v>
      </c>
      <c r="O15" s="942">
        <f t="shared" si="0"/>
        <v>6</v>
      </c>
      <c r="P15" s="942">
        <f t="shared" si="0"/>
        <v>8</v>
      </c>
      <c r="Q15" s="942">
        <f t="shared" si="0"/>
        <v>10</v>
      </c>
      <c r="R15" s="942">
        <f t="shared" si="0"/>
        <v>550</v>
      </c>
      <c r="S15" s="942">
        <f t="shared" si="0"/>
        <v>1850</v>
      </c>
      <c r="T15" s="942">
        <f t="shared" si="0"/>
        <v>11104.5</v>
      </c>
      <c r="U15" s="942">
        <f t="shared" si="0"/>
        <v>0</v>
      </c>
      <c r="V15" s="941">
        <f t="shared" si="0"/>
        <v>1</v>
      </c>
    </row>
    <row r="16" spans="1:22" ht="13.5" customHeight="1">
      <c r="A16" s="921" t="s">
        <v>304</v>
      </c>
      <c r="B16" s="922">
        <v>17</v>
      </c>
      <c r="C16" s="907">
        <v>2</v>
      </c>
      <c r="D16" s="907">
        <v>15</v>
      </c>
      <c r="E16" s="907">
        <v>0</v>
      </c>
      <c r="F16" s="907">
        <v>0</v>
      </c>
      <c r="G16" s="923">
        <v>0</v>
      </c>
      <c r="H16" s="922">
        <v>49</v>
      </c>
      <c r="I16" s="907">
        <v>17</v>
      </c>
      <c r="J16" s="907">
        <v>29</v>
      </c>
      <c r="K16" s="907">
        <v>0</v>
      </c>
      <c r="L16" s="923">
        <v>3</v>
      </c>
      <c r="M16" s="922">
        <v>16</v>
      </c>
      <c r="N16" s="924">
        <v>11</v>
      </c>
      <c r="O16" s="907">
        <v>1</v>
      </c>
      <c r="P16" s="907">
        <v>0</v>
      </c>
      <c r="Q16" s="923">
        <v>4</v>
      </c>
      <c r="R16" s="925">
        <v>1020</v>
      </c>
      <c r="S16" s="909">
        <v>1020</v>
      </c>
      <c r="T16" s="926">
        <v>14121.25</v>
      </c>
      <c r="U16" s="926">
        <v>0</v>
      </c>
      <c r="V16" s="923">
        <v>0</v>
      </c>
    </row>
    <row r="17" spans="1:22" ht="13.5" customHeight="1">
      <c r="A17" s="927" t="s">
        <v>305</v>
      </c>
      <c r="B17" s="922">
        <v>13</v>
      </c>
      <c r="C17" s="907">
        <v>2</v>
      </c>
      <c r="D17" s="907">
        <v>11</v>
      </c>
      <c r="E17" s="907">
        <v>0</v>
      </c>
      <c r="F17" s="907">
        <v>0</v>
      </c>
      <c r="G17" s="923">
        <v>0</v>
      </c>
      <c r="H17" s="922">
        <v>37</v>
      </c>
      <c r="I17" s="907">
        <v>13</v>
      </c>
      <c r="J17" s="907">
        <v>18</v>
      </c>
      <c r="K17" s="907">
        <v>1</v>
      </c>
      <c r="L17" s="923">
        <v>5</v>
      </c>
      <c r="M17" s="922">
        <v>11</v>
      </c>
      <c r="N17" s="924">
        <v>8</v>
      </c>
      <c r="O17" s="907">
        <v>0</v>
      </c>
      <c r="P17" s="907">
        <v>0</v>
      </c>
      <c r="Q17" s="923">
        <v>3</v>
      </c>
      <c r="R17" s="925">
        <v>125</v>
      </c>
      <c r="S17" s="909">
        <v>1195</v>
      </c>
      <c r="T17" s="926">
        <v>8302.81</v>
      </c>
      <c r="U17" s="926">
        <v>0</v>
      </c>
      <c r="V17" s="923">
        <v>0</v>
      </c>
    </row>
    <row r="18" spans="1:22" ht="13.5" customHeight="1">
      <c r="A18" s="927" t="s">
        <v>306</v>
      </c>
      <c r="B18" s="922">
        <v>1</v>
      </c>
      <c r="C18" s="907">
        <v>0</v>
      </c>
      <c r="D18" s="907">
        <v>1</v>
      </c>
      <c r="E18" s="907">
        <v>0</v>
      </c>
      <c r="F18" s="907">
        <v>0</v>
      </c>
      <c r="G18" s="923">
        <v>0</v>
      </c>
      <c r="H18" s="922">
        <v>2</v>
      </c>
      <c r="I18" s="907">
        <v>1</v>
      </c>
      <c r="J18" s="907">
        <v>1</v>
      </c>
      <c r="K18" s="907">
        <v>0</v>
      </c>
      <c r="L18" s="923">
        <v>0</v>
      </c>
      <c r="M18" s="922">
        <v>1</v>
      </c>
      <c r="N18" s="924">
        <v>0</v>
      </c>
      <c r="O18" s="907">
        <v>0</v>
      </c>
      <c r="P18" s="907">
        <v>0</v>
      </c>
      <c r="Q18" s="923">
        <v>1</v>
      </c>
      <c r="R18" s="925">
        <v>0</v>
      </c>
      <c r="S18" s="909">
        <v>0</v>
      </c>
      <c r="T18" s="926">
        <v>0</v>
      </c>
      <c r="U18" s="926">
        <v>0</v>
      </c>
      <c r="V18" s="923">
        <v>0</v>
      </c>
    </row>
    <row r="19" spans="1:22" ht="13.5" customHeight="1">
      <c r="A19" s="927" t="s">
        <v>307</v>
      </c>
      <c r="B19" s="922">
        <v>3</v>
      </c>
      <c r="C19" s="907">
        <v>1</v>
      </c>
      <c r="D19" s="907">
        <v>2</v>
      </c>
      <c r="E19" s="907">
        <v>0</v>
      </c>
      <c r="F19" s="907">
        <v>0</v>
      </c>
      <c r="G19" s="923">
        <v>0</v>
      </c>
      <c r="H19" s="922">
        <v>3</v>
      </c>
      <c r="I19" s="907">
        <v>3</v>
      </c>
      <c r="J19" s="907">
        <v>0</v>
      </c>
      <c r="K19" s="907">
        <v>0</v>
      </c>
      <c r="L19" s="923">
        <v>0</v>
      </c>
      <c r="M19" s="922">
        <v>3</v>
      </c>
      <c r="N19" s="924">
        <v>2</v>
      </c>
      <c r="O19" s="907">
        <v>0</v>
      </c>
      <c r="P19" s="907">
        <v>0</v>
      </c>
      <c r="Q19" s="923">
        <v>1</v>
      </c>
      <c r="R19" s="925">
        <v>1100</v>
      </c>
      <c r="S19" s="909">
        <v>1100</v>
      </c>
      <c r="T19" s="926">
        <v>8386.69</v>
      </c>
      <c r="U19" s="926">
        <v>0</v>
      </c>
      <c r="V19" s="923">
        <v>0</v>
      </c>
    </row>
    <row r="20" spans="1:22" ht="13.5" customHeight="1">
      <c r="A20" s="927" t="s">
        <v>308</v>
      </c>
      <c r="B20" s="922">
        <v>17</v>
      </c>
      <c r="C20" s="907">
        <v>0</v>
      </c>
      <c r="D20" s="907">
        <v>14</v>
      </c>
      <c r="E20" s="907">
        <v>0</v>
      </c>
      <c r="F20" s="907">
        <v>0</v>
      </c>
      <c r="G20" s="923">
        <v>1</v>
      </c>
      <c r="H20" s="922">
        <v>49</v>
      </c>
      <c r="I20" s="907">
        <v>20</v>
      </c>
      <c r="J20" s="907">
        <v>24</v>
      </c>
      <c r="K20" s="907">
        <v>2</v>
      </c>
      <c r="L20" s="923">
        <v>3</v>
      </c>
      <c r="M20" s="922">
        <v>15</v>
      </c>
      <c r="N20" s="924">
        <v>8</v>
      </c>
      <c r="O20" s="907">
        <v>1</v>
      </c>
      <c r="P20" s="907">
        <v>0</v>
      </c>
      <c r="Q20" s="923">
        <v>6</v>
      </c>
      <c r="R20" s="925">
        <v>1325</v>
      </c>
      <c r="S20" s="909">
        <v>1325</v>
      </c>
      <c r="T20" s="926">
        <v>5422.82</v>
      </c>
      <c r="U20" s="926">
        <v>3425.8</v>
      </c>
      <c r="V20" s="923">
        <v>0</v>
      </c>
    </row>
    <row r="21" spans="1:22" ht="13.5" customHeight="1" thickBot="1">
      <c r="A21" s="933" t="s">
        <v>309</v>
      </c>
      <c r="B21" s="934">
        <v>8</v>
      </c>
      <c r="C21" s="935">
        <v>1</v>
      </c>
      <c r="D21" s="935">
        <v>7</v>
      </c>
      <c r="E21" s="935">
        <v>0</v>
      </c>
      <c r="F21" s="935">
        <v>0</v>
      </c>
      <c r="G21" s="936">
        <v>0</v>
      </c>
      <c r="H21" s="934">
        <v>30</v>
      </c>
      <c r="I21" s="935">
        <v>12</v>
      </c>
      <c r="J21" s="935">
        <v>17</v>
      </c>
      <c r="K21" s="935">
        <v>0</v>
      </c>
      <c r="L21" s="936">
        <v>1</v>
      </c>
      <c r="M21" s="934">
        <v>6</v>
      </c>
      <c r="N21" s="937">
        <v>4</v>
      </c>
      <c r="O21" s="935">
        <v>0</v>
      </c>
      <c r="P21" s="935">
        <v>0</v>
      </c>
      <c r="Q21" s="936">
        <v>2</v>
      </c>
      <c r="R21" s="938">
        <v>535</v>
      </c>
      <c r="S21" s="939">
        <v>535</v>
      </c>
      <c r="T21" s="940">
        <v>480</v>
      </c>
      <c r="U21" s="940">
        <v>0</v>
      </c>
      <c r="V21" s="936">
        <v>3</v>
      </c>
    </row>
    <row r="22" spans="1:22" ht="13.5" customHeight="1" thickBot="1">
      <c r="A22" s="941" t="s">
        <v>310</v>
      </c>
      <c r="B22" s="942">
        <f aca="true" t="shared" si="1" ref="B22:V22">SUM(B16:B21)</f>
        <v>59</v>
      </c>
      <c r="C22" s="942">
        <f t="shared" si="1"/>
        <v>6</v>
      </c>
      <c r="D22" s="942">
        <f t="shared" si="1"/>
        <v>50</v>
      </c>
      <c r="E22" s="942">
        <f t="shared" si="1"/>
        <v>0</v>
      </c>
      <c r="F22" s="942">
        <f t="shared" si="1"/>
        <v>0</v>
      </c>
      <c r="G22" s="942">
        <f t="shared" si="1"/>
        <v>1</v>
      </c>
      <c r="H22" s="942">
        <f t="shared" si="1"/>
        <v>170</v>
      </c>
      <c r="I22" s="942">
        <f t="shared" si="1"/>
        <v>66</v>
      </c>
      <c r="J22" s="942">
        <f t="shared" si="1"/>
        <v>89</v>
      </c>
      <c r="K22" s="942">
        <f t="shared" si="1"/>
        <v>3</v>
      </c>
      <c r="L22" s="942">
        <f t="shared" si="1"/>
        <v>12</v>
      </c>
      <c r="M22" s="942">
        <f t="shared" si="1"/>
        <v>52</v>
      </c>
      <c r="N22" s="942">
        <f t="shared" si="1"/>
        <v>33</v>
      </c>
      <c r="O22" s="942">
        <f t="shared" si="1"/>
        <v>2</v>
      </c>
      <c r="P22" s="942">
        <f t="shared" si="1"/>
        <v>0</v>
      </c>
      <c r="Q22" s="942">
        <f t="shared" si="1"/>
        <v>17</v>
      </c>
      <c r="R22" s="942">
        <f t="shared" si="1"/>
        <v>4105</v>
      </c>
      <c r="S22" s="942">
        <f t="shared" si="1"/>
        <v>5175</v>
      </c>
      <c r="T22" s="942">
        <f t="shared" si="1"/>
        <v>36713.57</v>
      </c>
      <c r="U22" s="942">
        <f t="shared" si="1"/>
        <v>3425.8</v>
      </c>
      <c r="V22" s="941">
        <f t="shared" si="1"/>
        <v>3</v>
      </c>
    </row>
    <row r="23" spans="1:22" ht="13.5" customHeight="1">
      <c r="A23" s="921" t="s">
        <v>311</v>
      </c>
      <c r="B23" s="928">
        <v>6</v>
      </c>
      <c r="C23" s="912">
        <v>0</v>
      </c>
      <c r="D23" s="912">
        <v>6</v>
      </c>
      <c r="E23" s="912">
        <v>0</v>
      </c>
      <c r="F23" s="912">
        <v>0</v>
      </c>
      <c r="G23" s="929">
        <v>0</v>
      </c>
      <c r="H23" s="928">
        <v>9</v>
      </c>
      <c r="I23" s="912">
        <v>8</v>
      </c>
      <c r="J23" s="912">
        <v>1</v>
      </c>
      <c r="K23" s="912">
        <v>0</v>
      </c>
      <c r="L23" s="929">
        <v>0</v>
      </c>
      <c r="M23" s="928">
        <v>5</v>
      </c>
      <c r="N23" s="930">
        <v>1</v>
      </c>
      <c r="O23" s="912">
        <v>4</v>
      </c>
      <c r="P23" s="912">
        <v>0</v>
      </c>
      <c r="Q23" s="929">
        <v>0</v>
      </c>
      <c r="R23" s="931">
        <v>0</v>
      </c>
      <c r="S23" s="913">
        <v>100</v>
      </c>
      <c r="T23" s="932">
        <v>1165.55</v>
      </c>
      <c r="U23" s="932">
        <v>0</v>
      </c>
      <c r="V23" s="929">
        <v>0</v>
      </c>
    </row>
    <row r="24" spans="1:22" ht="13.5" customHeight="1">
      <c r="A24" s="927" t="s">
        <v>312</v>
      </c>
      <c r="B24" s="928">
        <v>7</v>
      </c>
      <c r="C24" s="912">
        <v>0</v>
      </c>
      <c r="D24" s="912">
        <v>7</v>
      </c>
      <c r="E24" s="912">
        <v>0</v>
      </c>
      <c r="F24" s="912">
        <v>0</v>
      </c>
      <c r="G24" s="929">
        <v>0</v>
      </c>
      <c r="H24" s="928">
        <v>7</v>
      </c>
      <c r="I24" s="912">
        <v>6</v>
      </c>
      <c r="J24" s="912">
        <v>1</v>
      </c>
      <c r="K24" s="912">
        <v>0</v>
      </c>
      <c r="L24" s="929">
        <v>0</v>
      </c>
      <c r="M24" s="928">
        <v>7</v>
      </c>
      <c r="N24" s="930">
        <v>1</v>
      </c>
      <c r="O24" s="912">
        <v>5</v>
      </c>
      <c r="P24" s="912">
        <v>0</v>
      </c>
      <c r="Q24" s="929">
        <v>1</v>
      </c>
      <c r="R24" s="931">
        <v>0</v>
      </c>
      <c r="S24" s="913">
        <v>150</v>
      </c>
      <c r="T24" s="932">
        <v>1082.62</v>
      </c>
      <c r="U24" s="932">
        <v>0</v>
      </c>
      <c r="V24" s="929">
        <v>0</v>
      </c>
    </row>
    <row r="25" spans="1:22" ht="13.5" customHeight="1">
      <c r="A25" s="927" t="s">
        <v>313</v>
      </c>
      <c r="B25" s="928">
        <v>1</v>
      </c>
      <c r="C25" s="912">
        <v>0</v>
      </c>
      <c r="D25" s="912">
        <v>1</v>
      </c>
      <c r="E25" s="912">
        <v>0</v>
      </c>
      <c r="F25" s="912">
        <v>0</v>
      </c>
      <c r="G25" s="929">
        <v>0</v>
      </c>
      <c r="H25" s="928">
        <v>1</v>
      </c>
      <c r="I25" s="912">
        <v>1</v>
      </c>
      <c r="J25" s="912">
        <v>0</v>
      </c>
      <c r="K25" s="912">
        <v>0</v>
      </c>
      <c r="L25" s="929">
        <v>0</v>
      </c>
      <c r="M25" s="928">
        <v>0</v>
      </c>
      <c r="N25" s="930">
        <v>0</v>
      </c>
      <c r="O25" s="912">
        <v>0</v>
      </c>
      <c r="P25" s="912">
        <v>0</v>
      </c>
      <c r="Q25" s="929">
        <v>0</v>
      </c>
      <c r="R25" s="931">
        <v>0</v>
      </c>
      <c r="S25" s="913">
        <v>0</v>
      </c>
      <c r="T25" s="932">
        <v>0</v>
      </c>
      <c r="U25" s="932">
        <v>0</v>
      </c>
      <c r="V25" s="929">
        <v>1</v>
      </c>
    </row>
    <row r="26" spans="1:22" ht="13.5" customHeight="1">
      <c r="A26" s="927" t="s">
        <v>314</v>
      </c>
      <c r="B26" s="928">
        <v>3</v>
      </c>
      <c r="C26" s="912">
        <v>0</v>
      </c>
      <c r="D26" s="912">
        <v>3</v>
      </c>
      <c r="E26" s="912">
        <v>0</v>
      </c>
      <c r="F26" s="912">
        <v>0</v>
      </c>
      <c r="G26" s="929">
        <v>0</v>
      </c>
      <c r="H26" s="928">
        <v>7</v>
      </c>
      <c r="I26" s="912">
        <v>3</v>
      </c>
      <c r="J26" s="912">
        <v>4</v>
      </c>
      <c r="K26" s="912">
        <v>0</v>
      </c>
      <c r="L26" s="929">
        <v>0</v>
      </c>
      <c r="M26" s="928">
        <v>2</v>
      </c>
      <c r="N26" s="930">
        <v>2</v>
      </c>
      <c r="O26" s="912">
        <v>0</v>
      </c>
      <c r="P26" s="912">
        <v>0</v>
      </c>
      <c r="Q26" s="929">
        <v>0</v>
      </c>
      <c r="R26" s="931">
        <v>300</v>
      </c>
      <c r="S26" s="913">
        <v>300</v>
      </c>
      <c r="T26" s="932">
        <v>1102.09</v>
      </c>
      <c r="U26" s="932">
        <v>0</v>
      </c>
      <c r="V26" s="929">
        <v>0</v>
      </c>
    </row>
    <row r="27" spans="1:22" ht="13.5" customHeight="1">
      <c r="A27" s="927" t="s">
        <v>315</v>
      </c>
      <c r="B27" s="928">
        <v>1</v>
      </c>
      <c r="C27" s="912">
        <v>0</v>
      </c>
      <c r="D27" s="912">
        <v>1</v>
      </c>
      <c r="E27" s="912">
        <v>0</v>
      </c>
      <c r="F27" s="912">
        <v>0</v>
      </c>
      <c r="G27" s="929">
        <v>0</v>
      </c>
      <c r="H27" s="928">
        <v>1</v>
      </c>
      <c r="I27" s="912">
        <v>1</v>
      </c>
      <c r="J27" s="912">
        <v>0</v>
      </c>
      <c r="K27" s="912">
        <v>0</v>
      </c>
      <c r="L27" s="929">
        <v>0</v>
      </c>
      <c r="M27" s="928">
        <v>0</v>
      </c>
      <c r="N27" s="930">
        <v>0</v>
      </c>
      <c r="O27" s="912">
        <v>0</v>
      </c>
      <c r="P27" s="912">
        <v>0</v>
      </c>
      <c r="Q27" s="929">
        <v>0</v>
      </c>
      <c r="R27" s="931">
        <v>0</v>
      </c>
      <c r="S27" s="913">
        <v>0</v>
      </c>
      <c r="T27" s="932">
        <v>0</v>
      </c>
      <c r="U27" s="932">
        <v>0</v>
      </c>
      <c r="V27" s="929">
        <v>0</v>
      </c>
    </row>
    <row r="28" spans="1:22" ht="13.5" customHeight="1" thickBot="1">
      <c r="A28" s="933" t="s">
        <v>316</v>
      </c>
      <c r="B28" s="943">
        <v>36</v>
      </c>
      <c r="C28" s="944">
        <v>11</v>
      </c>
      <c r="D28" s="944">
        <v>23</v>
      </c>
      <c r="E28" s="944">
        <v>2</v>
      </c>
      <c r="F28" s="944">
        <v>2</v>
      </c>
      <c r="G28" s="945">
        <v>0</v>
      </c>
      <c r="H28" s="943">
        <v>93</v>
      </c>
      <c r="I28" s="944">
        <v>38</v>
      </c>
      <c r="J28" s="944">
        <v>37</v>
      </c>
      <c r="K28" s="944">
        <v>5</v>
      </c>
      <c r="L28" s="945">
        <v>13</v>
      </c>
      <c r="M28" s="943">
        <v>32</v>
      </c>
      <c r="N28" s="946">
        <v>16</v>
      </c>
      <c r="O28" s="944">
        <v>9</v>
      </c>
      <c r="P28" s="944">
        <v>0</v>
      </c>
      <c r="Q28" s="945">
        <v>7</v>
      </c>
      <c r="R28" s="947">
        <v>800</v>
      </c>
      <c r="S28" s="948">
        <v>11345</v>
      </c>
      <c r="T28" s="949">
        <v>5171.66</v>
      </c>
      <c r="U28" s="949">
        <v>800</v>
      </c>
      <c r="V28" s="945">
        <v>0</v>
      </c>
    </row>
    <row r="29" spans="1:22" ht="13.5" customHeight="1" thickBot="1">
      <c r="A29" s="941" t="s">
        <v>317</v>
      </c>
      <c r="B29" s="942">
        <f aca="true" t="shared" si="2" ref="B29:V29">SUM(B23:B28)</f>
        <v>54</v>
      </c>
      <c r="C29" s="942">
        <f t="shared" si="2"/>
        <v>11</v>
      </c>
      <c r="D29" s="942">
        <f t="shared" si="2"/>
        <v>41</v>
      </c>
      <c r="E29" s="942">
        <f t="shared" si="2"/>
        <v>2</v>
      </c>
      <c r="F29" s="942">
        <f t="shared" si="2"/>
        <v>2</v>
      </c>
      <c r="G29" s="942">
        <f t="shared" si="2"/>
        <v>0</v>
      </c>
      <c r="H29" s="942">
        <f t="shared" si="2"/>
        <v>118</v>
      </c>
      <c r="I29" s="942">
        <f t="shared" si="2"/>
        <v>57</v>
      </c>
      <c r="J29" s="942">
        <f t="shared" si="2"/>
        <v>43</v>
      </c>
      <c r="K29" s="942">
        <f t="shared" si="2"/>
        <v>5</v>
      </c>
      <c r="L29" s="942">
        <f t="shared" si="2"/>
        <v>13</v>
      </c>
      <c r="M29" s="942">
        <f t="shared" si="2"/>
        <v>46</v>
      </c>
      <c r="N29" s="942">
        <f t="shared" si="2"/>
        <v>20</v>
      </c>
      <c r="O29" s="942">
        <f t="shared" si="2"/>
        <v>18</v>
      </c>
      <c r="P29" s="942">
        <f t="shared" si="2"/>
        <v>0</v>
      </c>
      <c r="Q29" s="942">
        <f t="shared" si="2"/>
        <v>8</v>
      </c>
      <c r="R29" s="942">
        <f t="shared" si="2"/>
        <v>1100</v>
      </c>
      <c r="S29" s="942">
        <f t="shared" si="2"/>
        <v>11895</v>
      </c>
      <c r="T29" s="942">
        <f t="shared" si="2"/>
        <v>8521.92</v>
      </c>
      <c r="U29" s="942">
        <f t="shared" si="2"/>
        <v>800</v>
      </c>
      <c r="V29" s="941">
        <f t="shared" si="2"/>
        <v>1</v>
      </c>
    </row>
    <row r="30" spans="1:22" ht="18" customHeight="1" thickBot="1">
      <c r="A30" s="950" t="s">
        <v>318</v>
      </c>
      <c r="B30" s="951">
        <f>B15+B22+B29+'[2]55.Mediácie '!B13+'[2]55.Mediácie '!B21+'[2]55.Mediácie '!B30+'[2]56.Mediácie  '!B16+'[2]56.Mediácie  '!B24</f>
        <v>1043</v>
      </c>
      <c r="C30" s="952">
        <f>C15+C22+C29+'[2]55.Mediácie '!C13+'[2]55.Mediácie '!C21+'[2]55.Mediácie '!C30+'[2]56.Mediácie  '!C16+'[2]56.Mediácie  '!C24</f>
        <v>165</v>
      </c>
      <c r="D30" s="952">
        <f>D15+D22+D29+'[2]55.Mediácie '!D13+'[2]55.Mediácie '!D21+'[2]55.Mediácie '!D30+'[2]56.Mediácie  '!D16+'[2]56.Mediácie  '!D24</f>
        <v>821</v>
      </c>
      <c r="E30" s="952">
        <f>E15+E22+E29+'[2]55.Mediácie '!E13+'[2]55.Mediácie '!E21+'[2]55.Mediácie '!E30+'[2]56.Mediácie  '!E16+'[2]56.Mediácie  '!E24</f>
        <v>26</v>
      </c>
      <c r="F30" s="952">
        <f>F15+F22+F29+'[2]55.Mediácie '!F13+'[2]55.Mediácie '!F21+'[2]55.Mediácie '!F30+'[2]56.Mediácie  '!F16+'[2]56.Mediácie  '!F24</f>
        <v>29</v>
      </c>
      <c r="G30" s="953">
        <f>G15+G22+G29+'[2]55.Mediácie '!G13+'[2]55.Mediácie '!G21+'[2]55.Mediácie '!G30+'[2]56.Mediácie  '!G16+'[2]56.Mediácie  '!G24</f>
        <v>2</v>
      </c>
      <c r="H30" s="951">
        <f>H15+H22+H29+'[2]55.Mediácie '!H13+'[2]55.Mediácie '!H21+'[2]55.Mediácie '!H30+'[2]56.Mediácie  '!H16+'[2]56.Mediácie  '!H24</f>
        <v>2154</v>
      </c>
      <c r="I30" s="952">
        <f>I15+I22+I29+'[2]55.Mediácie '!I13+'[2]55.Mediácie '!I21+'[2]55.Mediácie '!I30+'[2]56.Mediácie  '!I16+'[2]56.Mediácie  '!I24</f>
        <v>1123</v>
      </c>
      <c r="J30" s="952">
        <f>J15+J22+J29+'[2]55.Mediácie '!J13+'[2]55.Mediácie '!J21+'[2]55.Mediácie '!J30+'[2]56.Mediácie  '!J16+'[2]56.Mediácie  '!J24</f>
        <v>866</v>
      </c>
      <c r="K30" s="952">
        <f>K15+K22+K29+'[2]55.Mediácie '!K13+'[2]55.Mediácie '!K21+'[2]55.Mediácie '!K30+'[2]56.Mediácie  '!K16+'[2]56.Mediácie  '!K24</f>
        <v>34</v>
      </c>
      <c r="L30" s="953">
        <f>L15+L22+L29+'[2]55.Mediácie '!L13+'[2]55.Mediácie '!L21+'[2]55.Mediácie '!L30+'[2]56.Mediácie  '!L16+'[2]56.Mediácie  '!L24</f>
        <v>131</v>
      </c>
      <c r="M30" s="951">
        <f>M15+M22+M29+'[2]55.Mediácie '!M13+'[2]55.Mediácie '!M21+'[2]55.Mediácie '!M30+'[2]56.Mediácie  '!M16+'[2]56.Mediácie  '!M24</f>
        <v>902</v>
      </c>
      <c r="N30" s="952">
        <f>N15+N22+N29+'[2]55.Mediácie '!N13+'[2]55.Mediácie '!N21+'[2]55.Mediácie '!N30+'[2]56.Mediácie  '!N16+'[2]56.Mediácie  '!N24</f>
        <v>459</v>
      </c>
      <c r="O30" s="952">
        <f>O15+O22+O29+'[2]55.Mediácie '!O13+'[2]55.Mediácie '!O21+'[2]55.Mediácie '!O30+'[2]56.Mediácie  '!O16+'[2]56.Mediácie  '!O24</f>
        <v>208</v>
      </c>
      <c r="P30" s="952">
        <f>P15+P22+P29+'[2]55.Mediácie '!P13+'[2]55.Mediácie '!P21+'[2]55.Mediácie '!P30+'[2]56.Mediácie  '!P16+'[2]56.Mediácie  '!P24</f>
        <v>30</v>
      </c>
      <c r="Q30" s="953">
        <f>Q15+Q22+Q29+'[2]55.Mediácie '!Q13+'[2]55.Mediácie '!Q21+'[2]55.Mediácie '!Q30+'[2]56.Mediácie  '!Q16+'[2]56.Mediácie  '!Q24</f>
        <v>205</v>
      </c>
      <c r="R30" s="951">
        <f>R15+R22+R29+'[2]55.Mediácie '!R13+'[2]55.Mediácie '!R21+'[2]55.Mediácie '!R30+'[2]56.Mediácie  '!R16+'[2]56.Mediácie  '!R24</f>
        <v>28243</v>
      </c>
      <c r="S30" s="952">
        <f>S15+S22+S29+'[2]55.Mediácie '!S13+'[2]55.Mediácie '!S21+'[2]55.Mediácie '!S30+'[2]56.Mediácie  '!S16+'[2]56.Mediácie  '!S24</f>
        <v>48894</v>
      </c>
      <c r="T30" s="954">
        <f>T15+T22+T29+'[2]55.Mediácie '!T13+'[2]55.Mediácie '!T21+'[2]55.Mediácie '!T30+'[2]56.Mediácie  '!T16+'[2]56.Mediácie  '!T24</f>
        <v>423604.50000000006</v>
      </c>
      <c r="U30" s="954">
        <f>U15+U22+U29+'[2]55.Mediácie '!U13+'[2]55.Mediácie '!U21+'[2]55.Mediácie '!U30+'[2]56.Mediácie  '!U16+'[2]56.Mediácie  '!U24</f>
        <v>79294.04000000001</v>
      </c>
      <c r="V30" s="953">
        <f>V15+V22+V29+'[2]55.Mediácie '!V13+'[2]55.Mediácie '!V21+'[2]55.Mediácie '!V30+'[2]56.Mediácie  '!V16+'[2]56.Mediácie  '!V24</f>
        <v>45</v>
      </c>
    </row>
    <row r="31" spans="1:22" ht="13.5" customHeight="1">
      <c r="A31" s="898"/>
      <c r="B31" s="898"/>
      <c r="C31" s="898"/>
      <c r="D31" s="898"/>
      <c r="E31" s="898"/>
      <c r="F31" s="898"/>
      <c r="G31" s="899"/>
      <c r="H31" s="898"/>
      <c r="I31" s="898"/>
      <c r="J31" s="898"/>
      <c r="K31" s="898"/>
      <c r="L31" s="898"/>
      <c r="M31" s="898"/>
      <c r="N31" s="898"/>
      <c r="O31" s="898"/>
      <c r="P31" s="898"/>
      <c r="Q31" s="898"/>
      <c r="R31" s="900"/>
      <c r="S31" s="900"/>
      <c r="T31" s="900"/>
      <c r="U31" s="898"/>
      <c r="V31" s="898"/>
    </row>
    <row r="32" spans="1:22" ht="13.5" customHeight="1">
      <c r="A32" s="898"/>
      <c r="B32" s="898"/>
      <c r="C32" s="898"/>
      <c r="D32" s="898"/>
      <c r="E32" s="898"/>
      <c r="F32" s="898"/>
      <c r="G32" s="899"/>
      <c r="H32" s="898"/>
      <c r="I32" s="898"/>
      <c r="J32" s="898"/>
      <c r="K32" s="898"/>
      <c r="L32" s="898"/>
      <c r="M32" s="898"/>
      <c r="N32" s="898"/>
      <c r="O32" s="898"/>
      <c r="P32" s="898"/>
      <c r="Q32" s="898"/>
      <c r="R32" s="900"/>
      <c r="S32" s="900"/>
      <c r="T32" s="900"/>
      <c r="U32" s="898"/>
      <c r="V32" s="898"/>
    </row>
  </sheetData>
  <sheetProtection/>
  <mergeCells count="29">
    <mergeCell ref="A1:V1"/>
    <mergeCell ref="M3:Q3"/>
    <mergeCell ref="V3:V7"/>
    <mergeCell ref="N4:Q4"/>
    <mergeCell ref="Q5:Q7"/>
    <mergeCell ref="N5:N7"/>
    <mergeCell ref="O5:O7"/>
    <mergeCell ref="P5:P7"/>
    <mergeCell ref="F5:F7"/>
    <mergeCell ref="G5:G7"/>
    <mergeCell ref="U3:U7"/>
    <mergeCell ref="B4:B7"/>
    <mergeCell ref="C4:G4"/>
    <mergeCell ref="H4:H7"/>
    <mergeCell ref="I4:L4"/>
    <mergeCell ref="M4:M7"/>
    <mergeCell ref="A3:A7"/>
    <mergeCell ref="B3:G3"/>
    <mergeCell ref="H3:L3"/>
    <mergeCell ref="I5:I7"/>
    <mergeCell ref="J5:J7"/>
    <mergeCell ref="K5:K7"/>
    <mergeCell ref="L5:L7"/>
    <mergeCell ref="R3:R7"/>
    <mergeCell ref="S3:S7"/>
    <mergeCell ref="T3:T7"/>
    <mergeCell ref="C5:C7"/>
    <mergeCell ref="D5:D7"/>
    <mergeCell ref="E5:E7"/>
  </mergeCells>
  <printOptions/>
  <pageMargins left="0.47" right="0.28" top="0.7874015748031497" bottom="0.35433070866141736" header="0.31496062992125984" footer="0.31496062992125984"/>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sheetPr>
    <tabColor rgb="FF92D050"/>
  </sheetPr>
  <dimension ref="A1:V32"/>
  <sheetViews>
    <sheetView zoomScalePageLayoutView="0" workbookViewId="0" topLeftCell="A1">
      <selection activeCell="A1" sqref="A1:U1"/>
    </sheetView>
  </sheetViews>
  <sheetFormatPr defaultColWidth="9.140625" defaultRowHeight="12.75"/>
  <cols>
    <col min="1" max="1" width="15.00390625" style="901" customWidth="1"/>
    <col min="2" max="2" width="7.28125" style="902" customWidth="1"/>
    <col min="3" max="3" width="4.8515625" style="903" customWidth="1"/>
    <col min="4" max="4" width="5.28125" style="903" customWidth="1"/>
    <col min="5" max="5" width="4.00390625" style="903" customWidth="1"/>
    <col min="6" max="6" width="4.421875" style="903" customWidth="1"/>
    <col min="7" max="7" width="4.140625" style="904" customWidth="1"/>
    <col min="8" max="8" width="6.28125" style="902" customWidth="1"/>
    <col min="9" max="9" width="5.421875" style="903" customWidth="1"/>
    <col min="10" max="10" width="5.140625" style="903" customWidth="1"/>
    <col min="11" max="11" width="4.28125" style="903" customWidth="1"/>
    <col min="12" max="12" width="5.7109375" style="903" customWidth="1"/>
    <col min="13" max="13" width="5.57421875" style="902" customWidth="1"/>
    <col min="14" max="14" width="4.7109375" style="903" customWidth="1"/>
    <col min="15" max="15" width="5.140625" style="903" customWidth="1"/>
    <col min="16" max="16" width="6.7109375" style="903" customWidth="1"/>
    <col min="17" max="17" width="5.7109375" style="905" customWidth="1"/>
    <col min="18" max="18" width="10.57421875" style="905" customWidth="1"/>
    <col min="19" max="19" width="8.7109375" style="905" customWidth="1"/>
    <col min="20" max="20" width="10.421875" style="903" customWidth="1"/>
    <col min="21" max="21" width="8.7109375" style="903" customWidth="1"/>
    <col min="22" max="16384" width="9.140625" style="850" customWidth="1"/>
  </cols>
  <sheetData>
    <row r="1" spans="1:21" ht="15">
      <c r="A1" s="1211" t="s">
        <v>433</v>
      </c>
      <c r="B1" s="1211"/>
      <c r="C1" s="1211"/>
      <c r="D1" s="1211"/>
      <c r="E1" s="1211"/>
      <c r="F1" s="1211"/>
      <c r="G1" s="1211"/>
      <c r="H1" s="1211"/>
      <c r="I1" s="1211"/>
      <c r="J1" s="1211"/>
      <c r="K1" s="1211"/>
      <c r="L1" s="1211"/>
      <c r="M1" s="1211"/>
      <c r="N1" s="1211"/>
      <c r="O1" s="1211"/>
      <c r="P1" s="1211"/>
      <c r="Q1" s="1211"/>
      <c r="R1" s="1211"/>
      <c r="S1" s="1211"/>
      <c r="T1" s="1211"/>
      <c r="U1" s="1211"/>
    </row>
    <row r="2" spans="1:22" ht="15.75" thickBot="1">
      <c r="A2" s="955"/>
      <c r="B2" s="955"/>
      <c r="C2" s="955"/>
      <c r="D2" s="955"/>
      <c r="E2" s="955"/>
      <c r="F2" s="955"/>
      <c r="G2" s="955"/>
      <c r="H2" s="955"/>
      <c r="I2" s="955"/>
      <c r="J2" s="955"/>
      <c r="K2" s="955"/>
      <c r="L2" s="955"/>
      <c r="M2" s="955"/>
      <c r="N2" s="955"/>
      <c r="O2" s="955"/>
      <c r="P2" s="955"/>
      <c r="Q2" s="955"/>
      <c r="R2" s="955"/>
      <c r="S2" s="955"/>
      <c r="T2" s="955"/>
      <c r="U2" s="955"/>
      <c r="V2" s="955"/>
    </row>
    <row r="3" spans="1:22" ht="27" customHeight="1" thickTop="1">
      <c r="A3" s="1234" t="s">
        <v>361</v>
      </c>
      <c r="B3" s="1237" t="s">
        <v>362</v>
      </c>
      <c r="C3" s="1238"/>
      <c r="D3" s="1238"/>
      <c r="E3" s="1238"/>
      <c r="F3" s="1238"/>
      <c r="G3" s="1238"/>
      <c r="H3" s="1238" t="s">
        <v>363</v>
      </c>
      <c r="I3" s="1238"/>
      <c r="J3" s="1238"/>
      <c r="K3" s="1238"/>
      <c r="L3" s="1238"/>
      <c r="M3" s="1239" t="s">
        <v>364</v>
      </c>
      <c r="N3" s="1239"/>
      <c r="O3" s="1239"/>
      <c r="P3" s="1239"/>
      <c r="Q3" s="1239"/>
      <c r="R3" s="1183" t="s">
        <v>365</v>
      </c>
      <c r="S3" s="1186" t="s">
        <v>427</v>
      </c>
      <c r="T3" s="1189" t="s">
        <v>366</v>
      </c>
      <c r="U3" s="1200" t="s">
        <v>367</v>
      </c>
      <c r="V3" s="1215" t="s">
        <v>368</v>
      </c>
    </row>
    <row r="4" spans="1:22" ht="18.75" customHeight="1">
      <c r="A4" s="1235"/>
      <c r="B4" s="1164" t="s">
        <v>29</v>
      </c>
      <c r="C4" s="1205" t="s">
        <v>122</v>
      </c>
      <c r="D4" s="1205"/>
      <c r="E4" s="1205"/>
      <c r="F4" s="1205"/>
      <c r="G4" s="1205"/>
      <c r="H4" s="1225" t="s">
        <v>29</v>
      </c>
      <c r="I4" s="1209" t="s">
        <v>122</v>
      </c>
      <c r="J4" s="1209"/>
      <c r="K4" s="1209"/>
      <c r="L4" s="1209"/>
      <c r="M4" s="1225" t="s">
        <v>29</v>
      </c>
      <c r="N4" s="1218" t="s">
        <v>122</v>
      </c>
      <c r="O4" s="1218"/>
      <c r="P4" s="1218"/>
      <c r="Q4" s="1218"/>
      <c r="R4" s="1184"/>
      <c r="S4" s="1187"/>
      <c r="T4" s="1190"/>
      <c r="U4" s="1201"/>
      <c r="V4" s="1216"/>
    </row>
    <row r="5" spans="1:22" ht="15" customHeight="1">
      <c r="A5" s="1235"/>
      <c r="B5" s="1164"/>
      <c r="C5" s="1166" t="s">
        <v>369</v>
      </c>
      <c r="D5" s="1166" t="s">
        <v>370</v>
      </c>
      <c r="E5" s="1166" t="s">
        <v>371</v>
      </c>
      <c r="F5" s="1229" t="s">
        <v>428</v>
      </c>
      <c r="G5" s="1232" t="s">
        <v>59</v>
      </c>
      <c r="H5" s="1225"/>
      <c r="I5" s="1166" t="s">
        <v>372</v>
      </c>
      <c r="J5" s="1166" t="s">
        <v>373</v>
      </c>
      <c r="K5" s="1166" t="s">
        <v>374</v>
      </c>
      <c r="L5" s="1198" t="s">
        <v>429</v>
      </c>
      <c r="M5" s="1225"/>
      <c r="N5" s="1222" t="s">
        <v>430</v>
      </c>
      <c r="O5" s="1225" t="s">
        <v>431</v>
      </c>
      <c r="P5" s="1226" t="s">
        <v>432</v>
      </c>
      <c r="Q5" s="1220" t="s">
        <v>375</v>
      </c>
      <c r="R5" s="1184"/>
      <c r="S5" s="1187"/>
      <c r="T5" s="1190"/>
      <c r="U5" s="1201"/>
      <c r="V5" s="1216"/>
    </row>
    <row r="6" spans="1:22" ht="15">
      <c r="A6" s="1235"/>
      <c r="B6" s="1164"/>
      <c r="C6" s="1166"/>
      <c r="D6" s="1166"/>
      <c r="E6" s="1166"/>
      <c r="F6" s="1230"/>
      <c r="G6" s="1232"/>
      <c r="H6" s="1225"/>
      <c r="I6" s="1166"/>
      <c r="J6" s="1166"/>
      <c r="K6" s="1166"/>
      <c r="L6" s="1198"/>
      <c r="M6" s="1225"/>
      <c r="N6" s="1223"/>
      <c r="O6" s="1225"/>
      <c r="P6" s="1227"/>
      <c r="Q6" s="1220"/>
      <c r="R6" s="1184"/>
      <c r="S6" s="1187"/>
      <c r="T6" s="1190"/>
      <c r="U6" s="1201"/>
      <c r="V6" s="1216"/>
    </row>
    <row r="7" spans="1:22" ht="61.5" customHeight="1" thickBot="1">
      <c r="A7" s="1236"/>
      <c r="B7" s="1165"/>
      <c r="C7" s="1167"/>
      <c r="D7" s="1167"/>
      <c r="E7" s="1167"/>
      <c r="F7" s="1231"/>
      <c r="G7" s="1233"/>
      <c r="H7" s="1168"/>
      <c r="I7" s="1167"/>
      <c r="J7" s="1167"/>
      <c r="K7" s="1167"/>
      <c r="L7" s="1199"/>
      <c r="M7" s="1168"/>
      <c r="N7" s="1224"/>
      <c r="O7" s="1168"/>
      <c r="P7" s="1228"/>
      <c r="Q7" s="1221"/>
      <c r="R7" s="1185"/>
      <c r="S7" s="1188"/>
      <c r="T7" s="1191"/>
      <c r="U7" s="1202"/>
      <c r="V7" s="1217"/>
    </row>
    <row r="8" spans="1:22" ht="13.5" customHeight="1" thickTop="1">
      <c r="A8" s="914" t="s">
        <v>321</v>
      </c>
      <c r="B8" s="909">
        <v>0</v>
      </c>
      <c r="C8" s="909">
        <v>0</v>
      </c>
      <c r="D8" s="909">
        <v>0</v>
      </c>
      <c r="E8" s="909">
        <v>0</v>
      </c>
      <c r="F8" s="909">
        <v>0</v>
      </c>
      <c r="G8" s="909">
        <v>0</v>
      </c>
      <c r="H8" s="909">
        <v>0</v>
      </c>
      <c r="I8" s="909">
        <v>0</v>
      </c>
      <c r="J8" s="909">
        <v>0</v>
      </c>
      <c r="K8" s="909">
        <v>0</v>
      </c>
      <c r="L8" s="909">
        <v>0</v>
      </c>
      <c r="M8" s="909">
        <v>0</v>
      </c>
      <c r="N8" s="909">
        <v>0</v>
      </c>
      <c r="O8" s="909">
        <v>0</v>
      </c>
      <c r="P8" s="909">
        <v>0</v>
      </c>
      <c r="Q8" s="909">
        <v>0</v>
      </c>
      <c r="R8" s="909">
        <v>0</v>
      </c>
      <c r="S8" s="909">
        <v>0</v>
      </c>
      <c r="T8" s="926">
        <v>0</v>
      </c>
      <c r="U8" s="926">
        <v>0</v>
      </c>
      <c r="V8" s="909">
        <v>0</v>
      </c>
    </row>
    <row r="9" spans="1:22" ht="13.5" customHeight="1">
      <c r="A9" s="914" t="s">
        <v>322</v>
      </c>
      <c r="B9" s="909">
        <v>2</v>
      </c>
      <c r="C9" s="909">
        <v>2</v>
      </c>
      <c r="D9" s="909">
        <v>0</v>
      </c>
      <c r="E9" s="909">
        <v>0</v>
      </c>
      <c r="F9" s="909">
        <v>0</v>
      </c>
      <c r="G9" s="909">
        <v>0</v>
      </c>
      <c r="H9" s="909">
        <v>4</v>
      </c>
      <c r="I9" s="909">
        <v>2</v>
      </c>
      <c r="J9" s="909">
        <v>2</v>
      </c>
      <c r="K9" s="909">
        <v>0</v>
      </c>
      <c r="L9" s="909">
        <v>0</v>
      </c>
      <c r="M9" s="909">
        <v>1</v>
      </c>
      <c r="N9" s="909">
        <v>1</v>
      </c>
      <c r="O9" s="909">
        <v>0</v>
      </c>
      <c r="P9" s="909">
        <v>0</v>
      </c>
      <c r="Q9" s="909">
        <v>0</v>
      </c>
      <c r="R9" s="909">
        <v>50</v>
      </c>
      <c r="S9" s="909">
        <v>50</v>
      </c>
      <c r="T9" s="926">
        <v>0</v>
      </c>
      <c r="U9" s="956">
        <v>0</v>
      </c>
      <c r="V9" s="909">
        <v>0</v>
      </c>
    </row>
    <row r="10" spans="1:22" ht="13.5" customHeight="1">
      <c r="A10" s="914" t="s">
        <v>323</v>
      </c>
      <c r="B10" s="909">
        <v>27</v>
      </c>
      <c r="C10" s="909">
        <v>4</v>
      </c>
      <c r="D10" s="909"/>
      <c r="E10" s="909">
        <v>0</v>
      </c>
      <c r="F10" s="909">
        <v>8</v>
      </c>
      <c r="G10" s="909">
        <v>1</v>
      </c>
      <c r="H10" s="909">
        <v>43</v>
      </c>
      <c r="I10" s="909">
        <v>30</v>
      </c>
      <c r="J10" s="909">
        <v>13</v>
      </c>
      <c r="K10" s="909">
        <v>0</v>
      </c>
      <c r="L10" s="909">
        <v>0</v>
      </c>
      <c r="M10" s="909">
        <v>24</v>
      </c>
      <c r="N10" s="909">
        <v>17</v>
      </c>
      <c r="O10" s="909">
        <v>4</v>
      </c>
      <c r="P10" s="909">
        <v>0</v>
      </c>
      <c r="Q10" s="909">
        <v>3</v>
      </c>
      <c r="R10" s="909">
        <v>1616</v>
      </c>
      <c r="S10" s="909">
        <v>1916</v>
      </c>
      <c r="T10" s="926">
        <v>19630.8</v>
      </c>
      <c r="U10" s="956">
        <v>3487.4</v>
      </c>
      <c r="V10" s="909">
        <v>0</v>
      </c>
    </row>
    <row r="11" spans="1:22" ht="13.5" customHeight="1">
      <c r="A11" s="914" t="s">
        <v>324</v>
      </c>
      <c r="B11" s="909">
        <v>0</v>
      </c>
      <c r="C11" s="909">
        <v>0</v>
      </c>
      <c r="D11" s="909">
        <v>14</v>
      </c>
      <c r="E11" s="909">
        <v>0</v>
      </c>
      <c r="F11" s="909">
        <v>0</v>
      </c>
      <c r="G11" s="909">
        <v>0</v>
      </c>
      <c r="H11" s="909">
        <v>0</v>
      </c>
      <c r="I11" s="909">
        <v>0</v>
      </c>
      <c r="J11" s="909">
        <v>0</v>
      </c>
      <c r="K11" s="909">
        <v>0</v>
      </c>
      <c r="L11" s="909">
        <v>0</v>
      </c>
      <c r="M11" s="909">
        <v>0</v>
      </c>
      <c r="N11" s="909">
        <v>0</v>
      </c>
      <c r="O11" s="909">
        <v>0</v>
      </c>
      <c r="P11" s="909">
        <v>0</v>
      </c>
      <c r="Q11" s="909">
        <v>0</v>
      </c>
      <c r="R11" s="909">
        <v>0</v>
      </c>
      <c r="S11" s="909">
        <v>0</v>
      </c>
      <c r="T11" s="926">
        <v>0</v>
      </c>
      <c r="U11" s="956">
        <v>0</v>
      </c>
      <c r="V11" s="909">
        <v>0</v>
      </c>
    </row>
    <row r="12" spans="1:22" ht="13.5" customHeight="1" thickBot="1">
      <c r="A12" s="957" t="s">
        <v>325</v>
      </c>
      <c r="B12" s="939">
        <v>0</v>
      </c>
      <c r="C12" s="939">
        <v>0</v>
      </c>
      <c r="D12" s="939">
        <v>0</v>
      </c>
      <c r="E12" s="939">
        <v>0</v>
      </c>
      <c r="F12" s="939">
        <v>0</v>
      </c>
      <c r="G12" s="939">
        <v>0</v>
      </c>
      <c r="H12" s="939">
        <v>0</v>
      </c>
      <c r="I12" s="939">
        <v>0</v>
      </c>
      <c r="J12" s="939">
        <v>0</v>
      </c>
      <c r="K12" s="939">
        <v>0</v>
      </c>
      <c r="L12" s="939">
        <v>0</v>
      </c>
      <c r="M12" s="939">
        <v>0</v>
      </c>
      <c r="N12" s="939">
        <v>0</v>
      </c>
      <c r="O12" s="939">
        <v>0</v>
      </c>
      <c r="P12" s="939">
        <v>0</v>
      </c>
      <c r="Q12" s="939">
        <v>0</v>
      </c>
      <c r="R12" s="939">
        <v>0</v>
      </c>
      <c r="S12" s="939">
        <v>0</v>
      </c>
      <c r="T12" s="940">
        <v>0</v>
      </c>
      <c r="U12" s="958">
        <v>0</v>
      </c>
      <c r="V12" s="939">
        <v>0</v>
      </c>
    </row>
    <row r="13" spans="1:22" s="906" customFormat="1" ht="13.5" customHeight="1" thickBot="1">
      <c r="A13" s="960" t="s">
        <v>326</v>
      </c>
      <c r="B13" s="961">
        <f aca="true" t="shared" si="0" ref="B13:V13">SUM(B8:B12)</f>
        <v>29</v>
      </c>
      <c r="C13" s="961">
        <f t="shared" si="0"/>
        <v>6</v>
      </c>
      <c r="D13" s="961">
        <f t="shared" si="0"/>
        <v>14</v>
      </c>
      <c r="E13" s="961">
        <f t="shared" si="0"/>
        <v>0</v>
      </c>
      <c r="F13" s="961">
        <f t="shared" si="0"/>
        <v>8</v>
      </c>
      <c r="G13" s="961">
        <f t="shared" si="0"/>
        <v>1</v>
      </c>
      <c r="H13" s="961">
        <f t="shared" si="0"/>
        <v>47</v>
      </c>
      <c r="I13" s="961">
        <f t="shared" si="0"/>
        <v>32</v>
      </c>
      <c r="J13" s="961">
        <f t="shared" si="0"/>
        <v>15</v>
      </c>
      <c r="K13" s="961">
        <f t="shared" si="0"/>
        <v>0</v>
      </c>
      <c r="L13" s="961">
        <f t="shared" si="0"/>
        <v>0</v>
      </c>
      <c r="M13" s="961">
        <f t="shared" si="0"/>
        <v>25</v>
      </c>
      <c r="N13" s="961">
        <f t="shared" si="0"/>
        <v>18</v>
      </c>
      <c r="O13" s="961">
        <f t="shared" si="0"/>
        <v>4</v>
      </c>
      <c r="P13" s="961">
        <f t="shared" si="0"/>
        <v>0</v>
      </c>
      <c r="Q13" s="961">
        <f t="shared" si="0"/>
        <v>3</v>
      </c>
      <c r="R13" s="961">
        <f t="shared" si="0"/>
        <v>1666</v>
      </c>
      <c r="S13" s="961">
        <f t="shared" si="0"/>
        <v>1966</v>
      </c>
      <c r="T13" s="961">
        <f t="shared" si="0"/>
        <v>19630.8</v>
      </c>
      <c r="U13" s="961">
        <f t="shared" si="0"/>
        <v>3487.4</v>
      </c>
      <c r="V13" s="962">
        <f t="shared" si="0"/>
        <v>0</v>
      </c>
    </row>
    <row r="14" spans="1:22" ht="13.5" customHeight="1">
      <c r="A14" s="959" t="s">
        <v>328</v>
      </c>
      <c r="B14" s="909">
        <v>12</v>
      </c>
      <c r="C14" s="909">
        <v>0</v>
      </c>
      <c r="D14" s="909">
        <v>12</v>
      </c>
      <c r="E14" s="909">
        <v>0</v>
      </c>
      <c r="F14" s="909">
        <v>0</v>
      </c>
      <c r="G14" s="909">
        <v>0</v>
      </c>
      <c r="H14" s="909">
        <v>17</v>
      </c>
      <c r="I14" s="909">
        <v>13</v>
      </c>
      <c r="J14" s="909">
        <v>4</v>
      </c>
      <c r="K14" s="909">
        <v>0</v>
      </c>
      <c r="L14" s="909">
        <v>0</v>
      </c>
      <c r="M14" s="909">
        <v>11</v>
      </c>
      <c r="N14" s="909">
        <v>4</v>
      </c>
      <c r="O14" s="909">
        <v>4</v>
      </c>
      <c r="P14" s="909">
        <v>0</v>
      </c>
      <c r="Q14" s="909">
        <v>3</v>
      </c>
      <c r="R14" s="909">
        <v>350</v>
      </c>
      <c r="S14" s="909">
        <v>350</v>
      </c>
      <c r="T14" s="926">
        <v>6781</v>
      </c>
      <c r="U14" s="956">
        <v>0</v>
      </c>
      <c r="V14" s="909">
        <v>0</v>
      </c>
    </row>
    <row r="15" spans="1:22" ht="13.5" customHeight="1">
      <c r="A15" s="914" t="s">
        <v>329</v>
      </c>
      <c r="B15" s="909">
        <v>100</v>
      </c>
      <c r="C15" s="909">
        <v>17</v>
      </c>
      <c r="D15" s="909">
        <v>80</v>
      </c>
      <c r="E15" s="909">
        <v>0</v>
      </c>
      <c r="F15" s="909">
        <v>3</v>
      </c>
      <c r="G15" s="909">
        <v>0</v>
      </c>
      <c r="H15" s="909">
        <v>245</v>
      </c>
      <c r="I15" s="909">
        <v>113</v>
      </c>
      <c r="J15" s="909">
        <v>127</v>
      </c>
      <c r="K15" s="909">
        <v>3</v>
      </c>
      <c r="L15" s="909">
        <v>2</v>
      </c>
      <c r="M15" s="909">
        <v>82</v>
      </c>
      <c r="N15" s="909">
        <v>55</v>
      </c>
      <c r="O15" s="909">
        <v>14</v>
      </c>
      <c r="P15" s="909">
        <v>1</v>
      </c>
      <c r="Q15" s="909">
        <v>12</v>
      </c>
      <c r="R15" s="909">
        <v>5239</v>
      </c>
      <c r="S15" s="909">
        <v>5239</v>
      </c>
      <c r="T15" s="926">
        <v>67469.19</v>
      </c>
      <c r="U15" s="956">
        <v>0</v>
      </c>
      <c r="V15" s="909">
        <v>1</v>
      </c>
    </row>
    <row r="16" spans="1:22" ht="13.5" customHeight="1">
      <c r="A16" s="914" t="s">
        <v>330</v>
      </c>
      <c r="B16" s="909">
        <v>64</v>
      </c>
      <c r="C16" s="909">
        <v>6</v>
      </c>
      <c r="D16" s="909">
        <v>58</v>
      </c>
      <c r="E16" s="909">
        <v>0</v>
      </c>
      <c r="F16" s="909">
        <v>0</v>
      </c>
      <c r="G16" s="909">
        <v>0</v>
      </c>
      <c r="H16" s="909">
        <v>94</v>
      </c>
      <c r="I16" s="909">
        <v>65</v>
      </c>
      <c r="J16" s="909">
        <v>23</v>
      </c>
      <c r="K16" s="909">
        <v>0</v>
      </c>
      <c r="L16" s="909">
        <v>6</v>
      </c>
      <c r="M16" s="909">
        <v>54</v>
      </c>
      <c r="N16" s="909">
        <v>21</v>
      </c>
      <c r="O16" s="909">
        <v>21</v>
      </c>
      <c r="P16" s="909">
        <v>2</v>
      </c>
      <c r="Q16" s="909">
        <v>10</v>
      </c>
      <c r="R16" s="909">
        <v>0</v>
      </c>
      <c r="S16" s="909">
        <v>4010</v>
      </c>
      <c r="T16" s="926">
        <v>37138.85</v>
      </c>
      <c r="U16" s="956">
        <v>500</v>
      </c>
      <c r="V16" s="909">
        <v>0</v>
      </c>
    </row>
    <row r="17" spans="1:22" ht="13.5" customHeight="1">
      <c r="A17" s="914" t="s">
        <v>331</v>
      </c>
      <c r="B17" s="909">
        <v>34</v>
      </c>
      <c r="C17" s="909">
        <v>0</v>
      </c>
      <c r="D17" s="909">
        <v>30</v>
      </c>
      <c r="E17" s="909">
        <v>0</v>
      </c>
      <c r="F17" s="909">
        <v>4</v>
      </c>
      <c r="G17" s="909">
        <v>0</v>
      </c>
      <c r="H17" s="909">
        <v>52</v>
      </c>
      <c r="I17" s="909">
        <v>34</v>
      </c>
      <c r="J17" s="909">
        <v>18</v>
      </c>
      <c r="K17" s="909">
        <v>0</v>
      </c>
      <c r="L17" s="909">
        <v>0</v>
      </c>
      <c r="M17" s="909">
        <v>30</v>
      </c>
      <c r="N17" s="909">
        <v>8</v>
      </c>
      <c r="O17" s="909">
        <v>14</v>
      </c>
      <c r="P17" s="909">
        <v>0</v>
      </c>
      <c r="Q17" s="909">
        <v>8</v>
      </c>
      <c r="R17" s="909">
        <v>1028</v>
      </c>
      <c r="S17" s="909">
        <v>1113</v>
      </c>
      <c r="T17" s="926">
        <v>3137.16</v>
      </c>
      <c r="U17" s="956">
        <v>1475</v>
      </c>
      <c r="V17" s="909">
        <v>1</v>
      </c>
    </row>
    <row r="18" spans="1:22" ht="13.5" customHeight="1">
      <c r="A18" s="914" t="s">
        <v>332</v>
      </c>
      <c r="B18" s="909">
        <v>37</v>
      </c>
      <c r="C18" s="909">
        <v>5</v>
      </c>
      <c r="D18" s="909">
        <v>32</v>
      </c>
      <c r="E18" s="909">
        <v>0</v>
      </c>
      <c r="F18" s="909">
        <v>0</v>
      </c>
      <c r="G18" s="909">
        <v>0</v>
      </c>
      <c r="H18" s="909">
        <v>87</v>
      </c>
      <c r="I18" s="909">
        <v>41</v>
      </c>
      <c r="J18" s="909">
        <v>43</v>
      </c>
      <c r="K18" s="909">
        <v>0</v>
      </c>
      <c r="L18" s="909">
        <v>3</v>
      </c>
      <c r="M18" s="909">
        <v>35</v>
      </c>
      <c r="N18" s="909">
        <v>23</v>
      </c>
      <c r="O18" s="909">
        <v>4</v>
      </c>
      <c r="P18" s="909">
        <v>1</v>
      </c>
      <c r="Q18" s="909">
        <v>7</v>
      </c>
      <c r="R18" s="909">
        <v>710</v>
      </c>
      <c r="S18" s="909">
        <v>766</v>
      </c>
      <c r="T18" s="926">
        <v>17915.7</v>
      </c>
      <c r="U18" s="956">
        <v>0</v>
      </c>
      <c r="V18" s="909">
        <v>0</v>
      </c>
    </row>
    <row r="19" spans="1:22" ht="13.5" customHeight="1">
      <c r="A19" s="914" t="s">
        <v>327</v>
      </c>
      <c r="B19" s="909">
        <v>94</v>
      </c>
      <c r="C19" s="909">
        <v>7</v>
      </c>
      <c r="D19" s="909">
        <v>79</v>
      </c>
      <c r="E19" s="909">
        <v>0</v>
      </c>
      <c r="F19" s="909">
        <v>8</v>
      </c>
      <c r="G19" s="909">
        <v>0</v>
      </c>
      <c r="H19" s="909">
        <v>254</v>
      </c>
      <c r="I19" s="909">
        <v>107</v>
      </c>
      <c r="J19" s="909">
        <v>112</v>
      </c>
      <c r="K19" s="909">
        <v>7</v>
      </c>
      <c r="L19" s="909">
        <v>28</v>
      </c>
      <c r="M19" s="909">
        <v>84</v>
      </c>
      <c r="N19" s="909">
        <v>55</v>
      </c>
      <c r="O19" s="909">
        <v>21</v>
      </c>
      <c r="P19" s="909">
        <v>0</v>
      </c>
      <c r="Q19" s="909">
        <v>8</v>
      </c>
      <c r="R19" s="909">
        <v>2100</v>
      </c>
      <c r="S19" s="909">
        <v>2455</v>
      </c>
      <c r="T19" s="926">
        <v>49986.54</v>
      </c>
      <c r="U19" s="956">
        <v>2710</v>
      </c>
      <c r="V19" s="909">
        <v>0</v>
      </c>
    </row>
    <row r="20" spans="1:22" ht="13.5" customHeight="1" thickBot="1">
      <c r="A20" s="957" t="s">
        <v>333</v>
      </c>
      <c r="B20" s="939">
        <v>153</v>
      </c>
      <c r="C20" s="939">
        <v>10</v>
      </c>
      <c r="D20" s="939">
        <v>143</v>
      </c>
      <c r="E20" s="939">
        <v>0</v>
      </c>
      <c r="F20" s="939">
        <v>0</v>
      </c>
      <c r="G20" s="939">
        <v>0</v>
      </c>
      <c r="H20" s="939">
        <v>218</v>
      </c>
      <c r="I20" s="939">
        <v>159</v>
      </c>
      <c r="J20" s="939">
        <v>53</v>
      </c>
      <c r="K20" s="939">
        <v>1</v>
      </c>
      <c r="L20" s="939">
        <v>5</v>
      </c>
      <c r="M20" s="939">
        <v>136</v>
      </c>
      <c r="N20" s="939">
        <v>58</v>
      </c>
      <c r="O20" s="939">
        <v>50</v>
      </c>
      <c r="P20" s="939">
        <v>2</v>
      </c>
      <c r="Q20" s="939">
        <v>26</v>
      </c>
      <c r="R20" s="939">
        <v>3710</v>
      </c>
      <c r="S20" s="939">
        <v>4250</v>
      </c>
      <c r="T20" s="940">
        <v>80021.38</v>
      </c>
      <c r="U20" s="958">
        <v>36574.44</v>
      </c>
      <c r="V20" s="939">
        <v>3</v>
      </c>
    </row>
    <row r="21" spans="1:22" s="906" customFormat="1" ht="13.5" customHeight="1" thickBot="1">
      <c r="A21" s="960" t="s">
        <v>334</v>
      </c>
      <c r="B21" s="961">
        <f aca="true" t="shared" si="1" ref="B21:V21">SUM(B14:B20)</f>
        <v>494</v>
      </c>
      <c r="C21" s="961">
        <f t="shared" si="1"/>
        <v>45</v>
      </c>
      <c r="D21" s="961">
        <f t="shared" si="1"/>
        <v>434</v>
      </c>
      <c r="E21" s="961">
        <f t="shared" si="1"/>
        <v>0</v>
      </c>
      <c r="F21" s="961">
        <f t="shared" si="1"/>
        <v>15</v>
      </c>
      <c r="G21" s="961">
        <f t="shared" si="1"/>
        <v>0</v>
      </c>
      <c r="H21" s="961">
        <f t="shared" si="1"/>
        <v>967</v>
      </c>
      <c r="I21" s="961">
        <f t="shared" si="1"/>
        <v>532</v>
      </c>
      <c r="J21" s="961">
        <f t="shared" si="1"/>
        <v>380</v>
      </c>
      <c r="K21" s="961">
        <f t="shared" si="1"/>
        <v>11</v>
      </c>
      <c r="L21" s="961">
        <f t="shared" si="1"/>
        <v>44</v>
      </c>
      <c r="M21" s="961">
        <f t="shared" si="1"/>
        <v>432</v>
      </c>
      <c r="N21" s="961">
        <f t="shared" si="1"/>
        <v>224</v>
      </c>
      <c r="O21" s="961">
        <f t="shared" si="1"/>
        <v>128</v>
      </c>
      <c r="P21" s="961">
        <f t="shared" si="1"/>
        <v>6</v>
      </c>
      <c r="Q21" s="961">
        <f t="shared" si="1"/>
        <v>74</v>
      </c>
      <c r="R21" s="961">
        <f t="shared" si="1"/>
        <v>13137</v>
      </c>
      <c r="S21" s="961">
        <f t="shared" si="1"/>
        <v>18183</v>
      </c>
      <c r="T21" s="961">
        <f t="shared" si="1"/>
        <v>262449.82000000007</v>
      </c>
      <c r="U21" s="961">
        <f t="shared" si="1"/>
        <v>41259.44</v>
      </c>
      <c r="V21" s="962">
        <f t="shared" si="1"/>
        <v>5</v>
      </c>
    </row>
    <row r="22" spans="1:22" ht="13.5" customHeight="1">
      <c r="A22" s="959" t="s">
        <v>376</v>
      </c>
      <c r="B22" s="909">
        <v>40</v>
      </c>
      <c r="C22" s="909">
        <v>6</v>
      </c>
      <c r="D22" s="909">
        <v>33</v>
      </c>
      <c r="E22" s="909">
        <v>0</v>
      </c>
      <c r="F22" s="909">
        <v>1</v>
      </c>
      <c r="G22" s="909">
        <v>0</v>
      </c>
      <c r="H22" s="909">
        <v>88</v>
      </c>
      <c r="I22" s="909">
        <v>43</v>
      </c>
      <c r="J22" s="909">
        <v>44</v>
      </c>
      <c r="K22" s="909">
        <v>0</v>
      </c>
      <c r="L22" s="909">
        <v>1</v>
      </c>
      <c r="M22" s="909">
        <v>41</v>
      </c>
      <c r="N22" s="909">
        <v>15</v>
      </c>
      <c r="O22" s="909">
        <v>4</v>
      </c>
      <c r="P22" s="909">
        <v>5</v>
      </c>
      <c r="Q22" s="909">
        <v>17</v>
      </c>
      <c r="R22" s="909">
        <v>465</v>
      </c>
      <c r="S22" s="909">
        <v>465</v>
      </c>
      <c r="T22" s="926">
        <v>10087.98</v>
      </c>
      <c r="U22" s="956">
        <v>17952.45</v>
      </c>
      <c r="V22" s="909">
        <v>0</v>
      </c>
    </row>
    <row r="23" spans="1:22" ht="13.5" customHeight="1">
      <c r="A23" s="914" t="s">
        <v>377</v>
      </c>
      <c r="B23" s="909">
        <v>8</v>
      </c>
      <c r="C23" s="909">
        <v>4</v>
      </c>
      <c r="D23" s="909">
        <v>4</v>
      </c>
      <c r="E23" s="909">
        <v>0</v>
      </c>
      <c r="F23" s="909">
        <v>0</v>
      </c>
      <c r="G23" s="909">
        <v>0</v>
      </c>
      <c r="H23" s="909">
        <v>8</v>
      </c>
      <c r="I23" s="909">
        <v>8</v>
      </c>
      <c r="J23" s="909">
        <v>0</v>
      </c>
      <c r="K23" s="909">
        <v>0</v>
      </c>
      <c r="L23" s="909">
        <v>0</v>
      </c>
      <c r="M23" s="909">
        <v>8</v>
      </c>
      <c r="N23" s="909">
        <v>3</v>
      </c>
      <c r="O23" s="909">
        <v>3</v>
      </c>
      <c r="P23" s="909">
        <v>0</v>
      </c>
      <c r="Q23" s="909">
        <v>2</v>
      </c>
      <c r="R23" s="909">
        <v>0</v>
      </c>
      <c r="S23" s="909">
        <v>300</v>
      </c>
      <c r="T23" s="926">
        <v>8129.01</v>
      </c>
      <c r="U23" s="956">
        <v>0</v>
      </c>
      <c r="V23" s="909">
        <v>0</v>
      </c>
    </row>
    <row r="24" spans="1:22" ht="13.5" customHeight="1">
      <c r="A24" s="914" t="s">
        <v>378</v>
      </c>
      <c r="B24" s="909">
        <v>0</v>
      </c>
      <c r="C24" s="909">
        <v>0</v>
      </c>
      <c r="D24" s="909">
        <v>0</v>
      </c>
      <c r="E24" s="909">
        <v>0</v>
      </c>
      <c r="F24" s="909">
        <v>0</v>
      </c>
      <c r="G24" s="909">
        <v>0</v>
      </c>
      <c r="H24" s="909">
        <v>0</v>
      </c>
      <c r="I24" s="909">
        <v>0</v>
      </c>
      <c r="J24" s="909">
        <v>0</v>
      </c>
      <c r="K24" s="909">
        <v>0</v>
      </c>
      <c r="L24" s="909">
        <v>0</v>
      </c>
      <c r="M24" s="909">
        <v>0</v>
      </c>
      <c r="N24" s="909">
        <v>0</v>
      </c>
      <c r="O24" s="909">
        <v>0</v>
      </c>
      <c r="P24" s="909">
        <v>0</v>
      </c>
      <c r="Q24" s="909">
        <v>0</v>
      </c>
      <c r="R24" s="909">
        <v>0</v>
      </c>
      <c r="S24" s="909">
        <v>0</v>
      </c>
      <c r="T24" s="926">
        <v>0</v>
      </c>
      <c r="U24" s="956">
        <v>0</v>
      </c>
      <c r="V24" s="909">
        <v>0</v>
      </c>
    </row>
    <row r="25" spans="1:22" ht="13.5" customHeight="1">
      <c r="A25" s="914" t="s">
        <v>379</v>
      </c>
      <c r="B25" s="909">
        <v>14</v>
      </c>
      <c r="C25" s="909">
        <v>0</v>
      </c>
      <c r="D25" s="909">
        <v>7</v>
      </c>
      <c r="E25" s="909">
        <v>7</v>
      </c>
      <c r="F25" s="909">
        <v>0</v>
      </c>
      <c r="G25" s="909">
        <v>0</v>
      </c>
      <c r="H25" s="909">
        <v>29</v>
      </c>
      <c r="I25" s="909">
        <v>18</v>
      </c>
      <c r="J25" s="909">
        <v>11</v>
      </c>
      <c r="K25" s="909">
        <v>0</v>
      </c>
      <c r="L25" s="909">
        <v>0</v>
      </c>
      <c r="M25" s="909">
        <v>14</v>
      </c>
      <c r="N25" s="909">
        <v>4</v>
      </c>
      <c r="O25" s="909">
        <v>1</v>
      </c>
      <c r="P25" s="909">
        <v>0</v>
      </c>
      <c r="Q25" s="909">
        <v>9</v>
      </c>
      <c r="R25" s="909">
        <v>325</v>
      </c>
      <c r="S25" s="909">
        <v>375</v>
      </c>
      <c r="T25" s="926">
        <v>715</v>
      </c>
      <c r="U25" s="956">
        <v>321.3</v>
      </c>
      <c r="V25" s="909">
        <v>0</v>
      </c>
    </row>
    <row r="26" spans="1:22" ht="13.5" customHeight="1">
      <c r="A26" s="914" t="s">
        <v>380</v>
      </c>
      <c r="B26" s="909">
        <v>5</v>
      </c>
      <c r="C26" s="909">
        <v>0</v>
      </c>
      <c r="D26" s="909">
        <v>5</v>
      </c>
      <c r="E26" s="909">
        <v>0</v>
      </c>
      <c r="F26" s="909">
        <v>0</v>
      </c>
      <c r="G26" s="909">
        <v>0</v>
      </c>
      <c r="H26" s="909">
        <v>14</v>
      </c>
      <c r="I26" s="909">
        <v>6</v>
      </c>
      <c r="J26" s="909">
        <v>1</v>
      </c>
      <c r="K26" s="909">
        <v>2</v>
      </c>
      <c r="L26" s="909">
        <v>5</v>
      </c>
      <c r="M26" s="909">
        <v>4</v>
      </c>
      <c r="N26" s="909">
        <v>2</v>
      </c>
      <c r="O26" s="909">
        <v>1</v>
      </c>
      <c r="P26" s="909">
        <v>0</v>
      </c>
      <c r="Q26" s="909">
        <v>1</v>
      </c>
      <c r="R26" s="909">
        <v>0</v>
      </c>
      <c r="S26" s="909">
        <v>70</v>
      </c>
      <c r="T26" s="926">
        <v>30</v>
      </c>
      <c r="U26" s="956">
        <v>25.7</v>
      </c>
      <c r="V26" s="909">
        <v>1</v>
      </c>
    </row>
    <row r="27" spans="1:22" ht="13.5" customHeight="1">
      <c r="A27" s="914" t="s">
        <v>381</v>
      </c>
      <c r="B27" s="909">
        <v>4</v>
      </c>
      <c r="C27" s="909">
        <v>0</v>
      </c>
      <c r="D27" s="909">
        <v>4</v>
      </c>
      <c r="E27" s="909">
        <v>0</v>
      </c>
      <c r="F27" s="909">
        <v>0</v>
      </c>
      <c r="G27" s="909">
        <v>0</v>
      </c>
      <c r="H27" s="909">
        <v>4</v>
      </c>
      <c r="I27" s="909">
        <v>2</v>
      </c>
      <c r="J27" s="909">
        <v>2</v>
      </c>
      <c r="K27" s="909">
        <v>0</v>
      </c>
      <c r="L27" s="909">
        <v>0</v>
      </c>
      <c r="M27" s="909">
        <v>4</v>
      </c>
      <c r="N27" s="909">
        <v>0</v>
      </c>
      <c r="O27" s="909">
        <v>2</v>
      </c>
      <c r="P27" s="909">
        <v>0</v>
      </c>
      <c r="Q27" s="909">
        <v>2</v>
      </c>
      <c r="R27" s="909">
        <v>0</v>
      </c>
      <c r="S27" s="909">
        <v>0</v>
      </c>
      <c r="T27" s="926">
        <v>356.67</v>
      </c>
      <c r="U27" s="956">
        <v>0</v>
      </c>
      <c r="V27" s="909">
        <v>0</v>
      </c>
    </row>
    <row r="28" spans="1:22" ht="13.5" customHeight="1">
      <c r="A28" s="914" t="s">
        <v>382</v>
      </c>
      <c r="B28" s="909">
        <v>6</v>
      </c>
      <c r="C28" s="909">
        <v>4</v>
      </c>
      <c r="D28" s="909">
        <v>2</v>
      </c>
      <c r="E28" s="909">
        <v>0</v>
      </c>
      <c r="F28" s="909">
        <v>0</v>
      </c>
      <c r="G28" s="909">
        <v>0</v>
      </c>
      <c r="H28" s="909">
        <v>33</v>
      </c>
      <c r="I28" s="909">
        <v>8</v>
      </c>
      <c r="J28" s="909">
        <v>12</v>
      </c>
      <c r="K28" s="909">
        <v>5</v>
      </c>
      <c r="L28" s="909">
        <v>8</v>
      </c>
      <c r="M28" s="909">
        <v>6</v>
      </c>
      <c r="N28" s="909">
        <v>4</v>
      </c>
      <c r="O28" s="909">
        <v>0</v>
      </c>
      <c r="P28" s="909">
        <v>0</v>
      </c>
      <c r="Q28" s="909">
        <v>2</v>
      </c>
      <c r="R28" s="909">
        <v>680</v>
      </c>
      <c r="S28" s="909">
        <v>680</v>
      </c>
      <c r="T28" s="926">
        <v>7960.23</v>
      </c>
      <c r="U28" s="956">
        <v>973.74</v>
      </c>
      <c r="V28" s="909">
        <v>0</v>
      </c>
    </row>
    <row r="29" spans="1:22" ht="13.5" customHeight="1" thickBot="1">
      <c r="A29" s="957" t="s">
        <v>383</v>
      </c>
      <c r="B29" s="939">
        <v>5</v>
      </c>
      <c r="C29" s="939">
        <v>5</v>
      </c>
      <c r="D29" s="939">
        <v>0</v>
      </c>
      <c r="E29" s="939">
        <v>0</v>
      </c>
      <c r="F29" s="939">
        <v>0</v>
      </c>
      <c r="G29" s="939">
        <v>0</v>
      </c>
      <c r="H29" s="939">
        <v>9</v>
      </c>
      <c r="I29" s="939">
        <v>4</v>
      </c>
      <c r="J29" s="939">
        <v>5</v>
      </c>
      <c r="K29" s="939">
        <v>0</v>
      </c>
      <c r="L29" s="939">
        <v>0</v>
      </c>
      <c r="M29" s="939">
        <v>5</v>
      </c>
      <c r="N29" s="939">
        <v>5</v>
      </c>
      <c r="O29" s="939">
        <v>0</v>
      </c>
      <c r="P29" s="939">
        <v>0</v>
      </c>
      <c r="Q29" s="939">
        <v>0</v>
      </c>
      <c r="R29" s="939">
        <v>225</v>
      </c>
      <c r="S29" s="939">
        <v>725</v>
      </c>
      <c r="T29" s="940">
        <v>6404.6</v>
      </c>
      <c r="U29" s="958">
        <v>0</v>
      </c>
      <c r="V29" s="939">
        <v>0</v>
      </c>
    </row>
    <row r="30" spans="1:22" ht="13.5" customHeight="1" thickBot="1">
      <c r="A30" s="960" t="s">
        <v>343</v>
      </c>
      <c r="B30" s="961">
        <f aca="true" t="shared" si="2" ref="B30:V30">SUM(B22:B29)</f>
        <v>82</v>
      </c>
      <c r="C30" s="961">
        <f t="shared" si="2"/>
        <v>19</v>
      </c>
      <c r="D30" s="961">
        <f t="shared" si="2"/>
        <v>55</v>
      </c>
      <c r="E30" s="961">
        <f t="shared" si="2"/>
        <v>7</v>
      </c>
      <c r="F30" s="961">
        <f t="shared" si="2"/>
        <v>1</v>
      </c>
      <c r="G30" s="961">
        <f t="shared" si="2"/>
        <v>0</v>
      </c>
      <c r="H30" s="961">
        <f t="shared" si="2"/>
        <v>185</v>
      </c>
      <c r="I30" s="961">
        <f t="shared" si="2"/>
        <v>89</v>
      </c>
      <c r="J30" s="961">
        <f t="shared" si="2"/>
        <v>75</v>
      </c>
      <c r="K30" s="961">
        <f t="shared" si="2"/>
        <v>7</v>
      </c>
      <c r="L30" s="961">
        <f t="shared" si="2"/>
        <v>14</v>
      </c>
      <c r="M30" s="961">
        <f t="shared" si="2"/>
        <v>82</v>
      </c>
      <c r="N30" s="961">
        <f t="shared" si="2"/>
        <v>33</v>
      </c>
      <c r="O30" s="961">
        <f t="shared" si="2"/>
        <v>11</v>
      </c>
      <c r="P30" s="961">
        <f t="shared" si="2"/>
        <v>5</v>
      </c>
      <c r="Q30" s="961">
        <f t="shared" si="2"/>
        <v>33</v>
      </c>
      <c r="R30" s="961">
        <f t="shared" si="2"/>
        <v>1695</v>
      </c>
      <c r="S30" s="961">
        <f t="shared" si="2"/>
        <v>2615</v>
      </c>
      <c r="T30" s="961">
        <f t="shared" si="2"/>
        <v>33683.49</v>
      </c>
      <c r="U30" s="961">
        <f t="shared" si="2"/>
        <v>19273.190000000002</v>
      </c>
      <c r="V30" s="962">
        <f t="shared" si="2"/>
        <v>1</v>
      </c>
    </row>
    <row r="31" spans="1:22" ht="18" customHeight="1" thickBot="1">
      <c r="A31" s="963" t="s">
        <v>318</v>
      </c>
      <c r="B31" s="964">
        <f>'[2]54.Mediácie  '!B30</f>
        <v>1043</v>
      </c>
      <c r="C31" s="964">
        <f>'[2]54.Mediácie  '!C30</f>
        <v>165</v>
      </c>
      <c r="D31" s="964">
        <f>'[2]54.Mediácie  '!D30</f>
        <v>821</v>
      </c>
      <c r="E31" s="964">
        <f>'[2]54.Mediácie  '!E30</f>
        <v>26</v>
      </c>
      <c r="F31" s="964">
        <f>'[2]54.Mediácie  '!F30</f>
        <v>29</v>
      </c>
      <c r="G31" s="964">
        <f>'[2]54.Mediácie  '!G30</f>
        <v>2</v>
      </c>
      <c r="H31" s="964">
        <f>'[2]54.Mediácie  '!H30</f>
        <v>2154</v>
      </c>
      <c r="I31" s="964">
        <f>'[2]54.Mediácie  '!I30</f>
        <v>1123</v>
      </c>
      <c r="J31" s="964">
        <f>'[2]54.Mediácie  '!J30</f>
        <v>866</v>
      </c>
      <c r="K31" s="964">
        <f>'[2]54.Mediácie  '!K30</f>
        <v>34</v>
      </c>
      <c r="L31" s="964">
        <f>'[2]54.Mediácie  '!L30</f>
        <v>131</v>
      </c>
      <c r="M31" s="964">
        <f>'[2]54.Mediácie  '!M30</f>
        <v>902</v>
      </c>
      <c r="N31" s="964">
        <f>'[2]54.Mediácie  '!N30</f>
        <v>459</v>
      </c>
      <c r="O31" s="964">
        <f>'[2]54.Mediácie  '!O30</f>
        <v>208</v>
      </c>
      <c r="P31" s="964">
        <f>'[2]54.Mediácie  '!P30</f>
        <v>30</v>
      </c>
      <c r="Q31" s="964">
        <f>'[2]54.Mediácie  '!Q30</f>
        <v>205</v>
      </c>
      <c r="R31" s="964">
        <f>'[2]54.Mediácie  '!R30</f>
        <v>28243</v>
      </c>
      <c r="S31" s="964">
        <f>'[2]54.Mediácie  '!S30</f>
        <v>48894</v>
      </c>
      <c r="T31" s="965">
        <f>'[2]54.Mediácie  '!T30</f>
        <v>423604.50000000006</v>
      </c>
      <c r="U31" s="965">
        <f>'[2]54.Mediácie  '!U30</f>
        <v>79294.04000000001</v>
      </c>
      <c r="V31" s="964">
        <f>'[2]54.Mediácie  '!V30</f>
        <v>45</v>
      </c>
    </row>
    <row r="32" spans="1:21" ht="13.5" customHeight="1" thickTop="1">
      <c r="A32" s="898"/>
      <c r="B32" s="898"/>
      <c r="C32" s="898"/>
      <c r="D32" s="898"/>
      <c r="E32" s="898"/>
      <c r="F32" s="898"/>
      <c r="G32" s="899"/>
      <c r="H32" s="898"/>
      <c r="I32" s="898"/>
      <c r="J32" s="898"/>
      <c r="K32" s="898"/>
      <c r="L32" s="898"/>
      <c r="M32" s="898"/>
      <c r="N32" s="898"/>
      <c r="O32" s="898"/>
      <c r="P32" s="898"/>
      <c r="Q32" s="900"/>
      <c r="R32" s="900"/>
      <c r="S32" s="900"/>
      <c r="T32" s="898"/>
      <c r="U32" s="898"/>
    </row>
  </sheetData>
  <sheetProtection/>
  <mergeCells count="29">
    <mergeCell ref="L5:L7"/>
    <mergeCell ref="M3:Q3"/>
    <mergeCell ref="V3:V7"/>
    <mergeCell ref="N4:Q4"/>
    <mergeCell ref="Q5:Q7"/>
    <mergeCell ref="N5:N7"/>
    <mergeCell ref="O5:O7"/>
    <mergeCell ref="P5:P7"/>
    <mergeCell ref="U3:U7"/>
    <mergeCell ref="I4:L4"/>
    <mergeCell ref="M4:M7"/>
    <mergeCell ref="C5:C7"/>
    <mergeCell ref="D5:D7"/>
    <mergeCell ref="E5:E7"/>
    <mergeCell ref="F5:F7"/>
    <mergeCell ref="G5:G7"/>
    <mergeCell ref="I5:I7"/>
    <mergeCell ref="J5:J7"/>
    <mergeCell ref="K5:K7"/>
    <mergeCell ref="A1:U1"/>
    <mergeCell ref="A3:A7"/>
    <mergeCell ref="B3:G3"/>
    <mergeCell ref="H3:L3"/>
    <mergeCell ref="R3:R7"/>
    <mergeCell ref="S3:S7"/>
    <mergeCell ref="T3:T7"/>
    <mergeCell ref="B4:B7"/>
    <mergeCell ref="C4:G4"/>
    <mergeCell ref="H4:H7"/>
  </mergeCells>
  <printOptions/>
  <pageMargins left="0.47" right="0.28" top="0.7874015748031497" bottom="0.35433070866141736" header="0.31496062992125984" footer="0.31496062992125984"/>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sheetPr>
    <tabColor rgb="FF92D050"/>
  </sheetPr>
  <dimension ref="A1:V27"/>
  <sheetViews>
    <sheetView zoomScalePageLayoutView="0" workbookViewId="0" topLeftCell="A1">
      <selection activeCell="A1" sqref="A1:U1"/>
    </sheetView>
  </sheetViews>
  <sheetFormatPr defaultColWidth="9.140625" defaultRowHeight="12.75"/>
  <cols>
    <col min="1" max="1" width="15.00390625" style="901" customWidth="1"/>
    <col min="2" max="2" width="7.28125" style="902" customWidth="1"/>
    <col min="3" max="3" width="4.8515625" style="903" customWidth="1"/>
    <col min="4" max="4" width="5.28125" style="903" customWidth="1"/>
    <col min="5" max="5" width="4.00390625" style="903" customWidth="1"/>
    <col min="6" max="6" width="4.421875" style="903" customWidth="1"/>
    <col min="7" max="7" width="4.140625" style="904" customWidth="1"/>
    <col min="8" max="8" width="6.28125" style="902" customWidth="1"/>
    <col min="9" max="9" width="5.28125" style="903" customWidth="1"/>
    <col min="10" max="10" width="5.140625" style="903" customWidth="1"/>
    <col min="11" max="11" width="4.28125" style="903" customWidth="1"/>
    <col min="12" max="12" width="5.7109375" style="903" customWidth="1"/>
    <col min="13" max="13" width="5.57421875" style="902" customWidth="1"/>
    <col min="14" max="14" width="4.7109375" style="903" customWidth="1"/>
    <col min="15" max="15" width="5.140625" style="903" customWidth="1"/>
    <col min="16" max="16" width="6.7109375" style="903" customWidth="1"/>
    <col min="17" max="17" width="6.140625" style="905" customWidth="1"/>
    <col min="18" max="18" width="8.8515625" style="905" customWidth="1"/>
    <col min="19" max="19" width="9.140625" style="905" customWidth="1"/>
    <col min="20" max="20" width="12.28125" style="903" customWidth="1"/>
    <col min="21" max="21" width="10.57421875" style="903" customWidth="1"/>
    <col min="22" max="16384" width="9.140625" style="850" customWidth="1"/>
  </cols>
  <sheetData>
    <row r="1" spans="1:21" ht="15">
      <c r="A1" s="1211" t="s">
        <v>433</v>
      </c>
      <c r="B1" s="1211"/>
      <c r="C1" s="1211"/>
      <c r="D1" s="1211"/>
      <c r="E1" s="1211"/>
      <c r="F1" s="1211"/>
      <c r="G1" s="1211"/>
      <c r="H1" s="1211"/>
      <c r="I1" s="1211"/>
      <c r="J1" s="1211"/>
      <c r="K1" s="1211"/>
      <c r="L1" s="1211"/>
      <c r="M1" s="1211"/>
      <c r="N1" s="1211"/>
      <c r="O1" s="1211"/>
      <c r="P1" s="1211"/>
      <c r="Q1" s="1211"/>
      <c r="R1" s="1211"/>
      <c r="S1" s="1211"/>
      <c r="T1" s="1211"/>
      <c r="U1" s="1211"/>
    </row>
    <row r="2" spans="1:22" ht="15.75" thickBot="1">
      <c r="A2" s="955"/>
      <c r="B2" s="955"/>
      <c r="C2" s="955"/>
      <c r="D2" s="955"/>
      <c r="E2" s="955"/>
      <c r="F2" s="955"/>
      <c r="G2" s="955"/>
      <c r="H2" s="955"/>
      <c r="I2" s="955"/>
      <c r="J2" s="955"/>
      <c r="K2" s="955"/>
      <c r="L2" s="955"/>
      <c r="M2" s="955"/>
      <c r="N2" s="955"/>
      <c r="O2" s="955"/>
      <c r="P2" s="955"/>
      <c r="Q2" s="955"/>
      <c r="R2" s="955"/>
      <c r="S2" s="955"/>
      <c r="T2" s="955"/>
      <c r="U2" s="955"/>
      <c r="V2" s="955"/>
    </row>
    <row r="3" spans="1:22" ht="27" customHeight="1" thickTop="1">
      <c r="A3" s="1234" t="s">
        <v>361</v>
      </c>
      <c r="B3" s="1237" t="s">
        <v>362</v>
      </c>
      <c r="C3" s="1238"/>
      <c r="D3" s="1238"/>
      <c r="E3" s="1238"/>
      <c r="F3" s="1238"/>
      <c r="G3" s="1238"/>
      <c r="H3" s="1238" t="s">
        <v>363</v>
      </c>
      <c r="I3" s="1238"/>
      <c r="J3" s="1238"/>
      <c r="K3" s="1238"/>
      <c r="L3" s="1238"/>
      <c r="M3" s="1239" t="s">
        <v>364</v>
      </c>
      <c r="N3" s="1239"/>
      <c r="O3" s="1239"/>
      <c r="P3" s="1239"/>
      <c r="Q3" s="1239"/>
      <c r="R3" s="1183" t="s">
        <v>365</v>
      </c>
      <c r="S3" s="1186" t="s">
        <v>427</v>
      </c>
      <c r="T3" s="1189" t="s">
        <v>366</v>
      </c>
      <c r="U3" s="1200" t="s">
        <v>367</v>
      </c>
      <c r="V3" s="1215" t="s">
        <v>368</v>
      </c>
    </row>
    <row r="4" spans="1:22" ht="18.75" customHeight="1">
      <c r="A4" s="1235"/>
      <c r="B4" s="1164" t="s">
        <v>29</v>
      </c>
      <c r="C4" s="1205" t="s">
        <v>122</v>
      </c>
      <c r="D4" s="1205"/>
      <c r="E4" s="1205"/>
      <c r="F4" s="1205"/>
      <c r="G4" s="1205"/>
      <c r="H4" s="1225" t="s">
        <v>29</v>
      </c>
      <c r="I4" s="1209" t="s">
        <v>122</v>
      </c>
      <c r="J4" s="1209"/>
      <c r="K4" s="1209"/>
      <c r="L4" s="1209"/>
      <c r="M4" s="1225" t="s">
        <v>29</v>
      </c>
      <c r="N4" s="1218" t="s">
        <v>122</v>
      </c>
      <c r="O4" s="1218"/>
      <c r="P4" s="1218"/>
      <c r="Q4" s="1218"/>
      <c r="R4" s="1184"/>
      <c r="S4" s="1187"/>
      <c r="T4" s="1190"/>
      <c r="U4" s="1201"/>
      <c r="V4" s="1216"/>
    </row>
    <row r="5" spans="1:22" ht="15" customHeight="1">
      <c r="A5" s="1235"/>
      <c r="B5" s="1164"/>
      <c r="C5" s="1166" t="s">
        <v>369</v>
      </c>
      <c r="D5" s="1166" t="s">
        <v>370</v>
      </c>
      <c r="E5" s="1166" t="s">
        <v>371</v>
      </c>
      <c r="F5" s="1229" t="s">
        <v>428</v>
      </c>
      <c r="G5" s="1232" t="s">
        <v>59</v>
      </c>
      <c r="H5" s="1225"/>
      <c r="I5" s="1166" t="s">
        <v>372</v>
      </c>
      <c r="J5" s="1166" t="s">
        <v>373</v>
      </c>
      <c r="K5" s="1166" t="s">
        <v>374</v>
      </c>
      <c r="L5" s="1198" t="s">
        <v>429</v>
      </c>
      <c r="M5" s="1225"/>
      <c r="N5" s="1222" t="s">
        <v>430</v>
      </c>
      <c r="O5" s="1225" t="s">
        <v>431</v>
      </c>
      <c r="P5" s="1226" t="s">
        <v>432</v>
      </c>
      <c r="Q5" s="1220" t="s">
        <v>375</v>
      </c>
      <c r="R5" s="1184"/>
      <c r="S5" s="1187"/>
      <c r="T5" s="1190"/>
      <c r="U5" s="1201"/>
      <c r="V5" s="1216"/>
    </row>
    <row r="6" spans="1:22" ht="15">
      <c r="A6" s="1235"/>
      <c r="B6" s="1164"/>
      <c r="C6" s="1166"/>
      <c r="D6" s="1166"/>
      <c r="E6" s="1166"/>
      <c r="F6" s="1230"/>
      <c r="G6" s="1232"/>
      <c r="H6" s="1225"/>
      <c r="I6" s="1166"/>
      <c r="J6" s="1166"/>
      <c r="K6" s="1166"/>
      <c r="L6" s="1198"/>
      <c r="M6" s="1225"/>
      <c r="N6" s="1223"/>
      <c r="O6" s="1225"/>
      <c r="P6" s="1227"/>
      <c r="Q6" s="1220"/>
      <c r="R6" s="1184"/>
      <c r="S6" s="1187"/>
      <c r="T6" s="1190"/>
      <c r="U6" s="1201"/>
      <c r="V6" s="1216"/>
    </row>
    <row r="7" spans="1:22" ht="57" customHeight="1" thickBot="1">
      <c r="A7" s="1236"/>
      <c r="B7" s="1165"/>
      <c r="C7" s="1167"/>
      <c r="D7" s="1167"/>
      <c r="E7" s="1167"/>
      <c r="F7" s="1231"/>
      <c r="G7" s="1233"/>
      <c r="H7" s="1168"/>
      <c r="I7" s="1167"/>
      <c r="J7" s="1167"/>
      <c r="K7" s="1167"/>
      <c r="L7" s="1199"/>
      <c r="M7" s="1168"/>
      <c r="N7" s="1224"/>
      <c r="O7" s="1168"/>
      <c r="P7" s="1228"/>
      <c r="Q7" s="1221"/>
      <c r="R7" s="1185"/>
      <c r="S7" s="1188"/>
      <c r="T7" s="1191"/>
      <c r="U7" s="1202"/>
      <c r="V7" s="1217"/>
    </row>
    <row r="8" spans="1:22" ht="13.5" customHeight="1" thickTop="1">
      <c r="A8" s="914" t="s">
        <v>344</v>
      </c>
      <c r="B8" s="909">
        <v>15</v>
      </c>
      <c r="C8" s="909">
        <v>6</v>
      </c>
      <c r="D8" s="909">
        <v>9</v>
      </c>
      <c r="E8" s="909">
        <v>0</v>
      </c>
      <c r="F8" s="909">
        <v>0</v>
      </c>
      <c r="G8" s="909">
        <v>0</v>
      </c>
      <c r="H8" s="909">
        <v>48</v>
      </c>
      <c r="I8" s="909">
        <v>20</v>
      </c>
      <c r="J8" s="909">
        <v>24</v>
      </c>
      <c r="K8" s="909">
        <v>0</v>
      </c>
      <c r="L8" s="909">
        <v>4</v>
      </c>
      <c r="M8" s="909">
        <v>14</v>
      </c>
      <c r="N8" s="909">
        <v>9</v>
      </c>
      <c r="O8" s="909">
        <v>4</v>
      </c>
      <c r="P8" s="909">
        <v>0</v>
      </c>
      <c r="Q8" s="909">
        <v>1</v>
      </c>
      <c r="R8" s="909">
        <v>575</v>
      </c>
      <c r="S8" s="909">
        <v>575</v>
      </c>
      <c r="T8" s="926">
        <v>8899.3</v>
      </c>
      <c r="U8" s="956">
        <v>1532</v>
      </c>
      <c r="V8" s="909">
        <v>0</v>
      </c>
    </row>
    <row r="9" spans="1:22" ht="13.5" customHeight="1">
      <c r="A9" s="914" t="s">
        <v>345</v>
      </c>
      <c r="B9" s="909">
        <v>30</v>
      </c>
      <c r="C9" s="909">
        <v>21</v>
      </c>
      <c r="D9" s="909">
        <v>9</v>
      </c>
      <c r="E9" s="909">
        <v>0</v>
      </c>
      <c r="F9" s="909">
        <v>0</v>
      </c>
      <c r="G9" s="909">
        <v>0</v>
      </c>
      <c r="H9" s="909">
        <v>63</v>
      </c>
      <c r="I9" s="909">
        <v>31</v>
      </c>
      <c r="J9" s="909">
        <v>29</v>
      </c>
      <c r="K9" s="909">
        <v>0</v>
      </c>
      <c r="L9" s="909">
        <v>3</v>
      </c>
      <c r="M9" s="909">
        <v>30</v>
      </c>
      <c r="N9" s="909">
        <v>15</v>
      </c>
      <c r="O9" s="909">
        <v>7</v>
      </c>
      <c r="P9" s="909">
        <v>1</v>
      </c>
      <c r="Q9" s="909">
        <v>7</v>
      </c>
      <c r="R9" s="909">
        <v>1080</v>
      </c>
      <c r="S9" s="909">
        <v>1130</v>
      </c>
      <c r="T9" s="926">
        <v>8969.87</v>
      </c>
      <c r="U9" s="956">
        <v>0</v>
      </c>
      <c r="V9" s="909">
        <v>0</v>
      </c>
    </row>
    <row r="10" spans="1:22" ht="13.5" customHeight="1">
      <c r="A10" s="914" t="s">
        <v>346</v>
      </c>
      <c r="B10" s="909">
        <v>4</v>
      </c>
      <c r="C10" s="909">
        <v>1</v>
      </c>
      <c r="D10" s="909">
        <v>3</v>
      </c>
      <c r="E10" s="909">
        <v>0</v>
      </c>
      <c r="F10" s="909">
        <v>0</v>
      </c>
      <c r="G10" s="909">
        <v>0</v>
      </c>
      <c r="H10" s="909">
        <v>7</v>
      </c>
      <c r="I10" s="909">
        <v>4</v>
      </c>
      <c r="J10" s="909">
        <v>3</v>
      </c>
      <c r="K10" s="909">
        <v>0</v>
      </c>
      <c r="L10" s="909">
        <v>0</v>
      </c>
      <c r="M10" s="909">
        <v>0</v>
      </c>
      <c r="N10" s="909">
        <v>0</v>
      </c>
      <c r="O10" s="909">
        <v>0</v>
      </c>
      <c r="P10" s="909">
        <v>0</v>
      </c>
      <c r="Q10" s="909">
        <v>0</v>
      </c>
      <c r="R10" s="909">
        <v>0</v>
      </c>
      <c r="S10" s="909">
        <v>0</v>
      </c>
      <c r="T10" s="926">
        <v>0</v>
      </c>
      <c r="U10" s="956">
        <v>0</v>
      </c>
      <c r="V10" s="909">
        <v>4</v>
      </c>
    </row>
    <row r="11" spans="1:22" ht="13.5" customHeight="1">
      <c r="A11" s="914" t="s">
        <v>347</v>
      </c>
      <c r="B11" s="909">
        <v>8</v>
      </c>
      <c r="C11" s="909">
        <v>1</v>
      </c>
      <c r="D11" s="909">
        <v>7</v>
      </c>
      <c r="E11" s="909">
        <v>0</v>
      </c>
      <c r="F11" s="909">
        <v>0</v>
      </c>
      <c r="G11" s="909">
        <v>0</v>
      </c>
      <c r="H11" s="909">
        <v>18</v>
      </c>
      <c r="I11" s="909">
        <v>8</v>
      </c>
      <c r="J11" s="909">
        <v>10</v>
      </c>
      <c r="K11" s="909">
        <v>0</v>
      </c>
      <c r="L11" s="909">
        <v>0</v>
      </c>
      <c r="M11" s="909">
        <v>8</v>
      </c>
      <c r="N11" s="909">
        <v>2</v>
      </c>
      <c r="O11" s="909">
        <v>2</v>
      </c>
      <c r="P11" s="909">
        <v>0</v>
      </c>
      <c r="Q11" s="909">
        <v>4</v>
      </c>
      <c r="R11" s="909">
        <v>0</v>
      </c>
      <c r="S11" s="909">
        <v>450</v>
      </c>
      <c r="T11" s="926">
        <v>7607.46</v>
      </c>
      <c r="U11" s="956">
        <v>0</v>
      </c>
      <c r="V11" s="909">
        <v>0</v>
      </c>
    </row>
    <row r="12" spans="1:22" ht="13.5" customHeight="1">
      <c r="A12" s="914" t="s">
        <v>348</v>
      </c>
      <c r="B12" s="909">
        <v>39</v>
      </c>
      <c r="C12" s="909">
        <v>5</v>
      </c>
      <c r="D12" s="909">
        <v>34</v>
      </c>
      <c r="E12" s="909">
        <v>0</v>
      </c>
      <c r="F12" s="909">
        <v>0</v>
      </c>
      <c r="G12" s="909">
        <v>0</v>
      </c>
      <c r="H12" s="909">
        <v>97</v>
      </c>
      <c r="I12" s="909">
        <v>47</v>
      </c>
      <c r="J12" s="909">
        <v>45</v>
      </c>
      <c r="K12" s="909">
        <v>1</v>
      </c>
      <c r="L12" s="909">
        <v>4</v>
      </c>
      <c r="M12" s="909">
        <v>39</v>
      </c>
      <c r="N12" s="909">
        <v>14</v>
      </c>
      <c r="O12" s="909">
        <v>7</v>
      </c>
      <c r="P12" s="909">
        <v>2</v>
      </c>
      <c r="Q12" s="909">
        <v>16</v>
      </c>
      <c r="R12" s="909">
        <v>550</v>
      </c>
      <c r="S12" s="909">
        <v>950</v>
      </c>
      <c r="T12" s="926">
        <v>3344.6</v>
      </c>
      <c r="U12" s="956">
        <v>1096</v>
      </c>
      <c r="V12" s="909">
        <v>0</v>
      </c>
    </row>
    <row r="13" spans="1:22" ht="13.5" customHeight="1">
      <c r="A13" s="914" t="s">
        <v>349</v>
      </c>
      <c r="B13" s="909">
        <v>33</v>
      </c>
      <c r="C13" s="909">
        <v>0</v>
      </c>
      <c r="D13" s="909">
        <v>15</v>
      </c>
      <c r="E13" s="909">
        <v>17</v>
      </c>
      <c r="F13" s="909">
        <v>1</v>
      </c>
      <c r="G13" s="909">
        <v>0</v>
      </c>
      <c r="H13" s="909">
        <v>118</v>
      </c>
      <c r="I13" s="909">
        <v>37</v>
      </c>
      <c r="J13" s="909">
        <v>43</v>
      </c>
      <c r="K13" s="909">
        <v>5</v>
      </c>
      <c r="L13" s="909">
        <v>33</v>
      </c>
      <c r="M13" s="909">
        <v>30</v>
      </c>
      <c r="N13" s="909">
        <v>25</v>
      </c>
      <c r="O13" s="909">
        <v>0</v>
      </c>
      <c r="P13" s="909">
        <v>0</v>
      </c>
      <c r="Q13" s="909">
        <v>5</v>
      </c>
      <c r="R13" s="909">
        <v>290</v>
      </c>
      <c r="S13" s="909">
        <v>610</v>
      </c>
      <c r="T13" s="926">
        <v>1149.61</v>
      </c>
      <c r="U13" s="956">
        <v>0</v>
      </c>
      <c r="V13" s="909">
        <v>0</v>
      </c>
    </row>
    <row r="14" spans="1:22" ht="13.5" customHeight="1">
      <c r="A14" s="914" t="s">
        <v>350</v>
      </c>
      <c r="B14" s="909">
        <v>1</v>
      </c>
      <c r="C14" s="909">
        <v>0</v>
      </c>
      <c r="D14" s="909">
        <v>1</v>
      </c>
      <c r="E14" s="909">
        <v>0</v>
      </c>
      <c r="F14" s="909">
        <v>0</v>
      </c>
      <c r="G14" s="909">
        <v>0</v>
      </c>
      <c r="H14" s="909">
        <v>1</v>
      </c>
      <c r="I14" s="909">
        <v>1</v>
      </c>
      <c r="J14" s="909">
        <v>0</v>
      </c>
      <c r="K14" s="909">
        <v>0</v>
      </c>
      <c r="L14" s="909">
        <v>0</v>
      </c>
      <c r="M14" s="909">
        <v>0</v>
      </c>
      <c r="N14" s="909">
        <v>0</v>
      </c>
      <c r="O14" s="909">
        <v>0</v>
      </c>
      <c r="P14" s="909">
        <v>0</v>
      </c>
      <c r="Q14" s="909">
        <v>0</v>
      </c>
      <c r="R14" s="909">
        <v>0</v>
      </c>
      <c r="S14" s="909">
        <v>0</v>
      </c>
      <c r="T14" s="926">
        <v>0</v>
      </c>
      <c r="U14" s="956">
        <v>0</v>
      </c>
      <c r="V14" s="909">
        <v>1</v>
      </c>
    </row>
    <row r="15" spans="1:22" ht="13.5" customHeight="1" thickBot="1">
      <c r="A15" s="957" t="s">
        <v>351</v>
      </c>
      <c r="B15" s="939">
        <v>2</v>
      </c>
      <c r="C15" s="939">
        <v>0</v>
      </c>
      <c r="D15" s="939">
        <v>2</v>
      </c>
      <c r="E15" s="939">
        <v>0</v>
      </c>
      <c r="F15" s="939">
        <v>0</v>
      </c>
      <c r="G15" s="939">
        <v>0</v>
      </c>
      <c r="H15" s="939">
        <v>3</v>
      </c>
      <c r="I15" s="939">
        <v>1</v>
      </c>
      <c r="J15" s="939">
        <v>2</v>
      </c>
      <c r="K15" s="939">
        <v>0</v>
      </c>
      <c r="L15" s="939">
        <v>0</v>
      </c>
      <c r="M15" s="939">
        <v>1</v>
      </c>
      <c r="N15" s="939">
        <v>1</v>
      </c>
      <c r="O15" s="939">
        <v>0</v>
      </c>
      <c r="P15" s="939">
        <v>0</v>
      </c>
      <c r="Q15" s="939">
        <v>0</v>
      </c>
      <c r="R15" s="939">
        <v>0</v>
      </c>
      <c r="S15" s="939">
        <v>100</v>
      </c>
      <c r="T15" s="940">
        <v>0</v>
      </c>
      <c r="U15" s="958">
        <v>0</v>
      </c>
      <c r="V15" s="939">
        <v>1</v>
      </c>
    </row>
    <row r="16" spans="1:22" ht="13.5" customHeight="1" thickBot="1">
      <c r="A16" s="960" t="s">
        <v>352</v>
      </c>
      <c r="B16" s="961">
        <f aca="true" t="shared" si="0" ref="B16:V16">SUM(B8:B15)</f>
        <v>132</v>
      </c>
      <c r="C16" s="961">
        <f t="shared" si="0"/>
        <v>34</v>
      </c>
      <c r="D16" s="961">
        <f t="shared" si="0"/>
        <v>80</v>
      </c>
      <c r="E16" s="961">
        <f t="shared" si="0"/>
        <v>17</v>
      </c>
      <c r="F16" s="961">
        <f t="shared" si="0"/>
        <v>1</v>
      </c>
      <c r="G16" s="961">
        <f t="shared" si="0"/>
        <v>0</v>
      </c>
      <c r="H16" s="961">
        <f t="shared" si="0"/>
        <v>355</v>
      </c>
      <c r="I16" s="961">
        <f t="shared" si="0"/>
        <v>149</v>
      </c>
      <c r="J16" s="961">
        <f t="shared" si="0"/>
        <v>156</v>
      </c>
      <c r="K16" s="961">
        <f t="shared" si="0"/>
        <v>6</v>
      </c>
      <c r="L16" s="961">
        <f t="shared" si="0"/>
        <v>44</v>
      </c>
      <c r="M16" s="961">
        <f t="shared" si="0"/>
        <v>122</v>
      </c>
      <c r="N16" s="961">
        <f t="shared" si="0"/>
        <v>66</v>
      </c>
      <c r="O16" s="961">
        <f t="shared" si="0"/>
        <v>20</v>
      </c>
      <c r="P16" s="961">
        <f t="shared" si="0"/>
        <v>3</v>
      </c>
      <c r="Q16" s="961">
        <f t="shared" si="0"/>
        <v>33</v>
      </c>
      <c r="R16" s="961">
        <f t="shared" si="0"/>
        <v>2495</v>
      </c>
      <c r="S16" s="961">
        <f t="shared" si="0"/>
        <v>3815</v>
      </c>
      <c r="T16" s="961">
        <f t="shared" si="0"/>
        <v>29970.839999999997</v>
      </c>
      <c r="U16" s="961">
        <f t="shared" si="0"/>
        <v>2628</v>
      </c>
      <c r="V16" s="962">
        <f t="shared" si="0"/>
        <v>6</v>
      </c>
    </row>
    <row r="17" spans="1:22" ht="13.5" customHeight="1">
      <c r="A17" s="959" t="s">
        <v>353</v>
      </c>
      <c r="B17" s="909">
        <v>53</v>
      </c>
      <c r="C17" s="909">
        <v>9</v>
      </c>
      <c r="D17" s="909">
        <v>44</v>
      </c>
      <c r="E17" s="909">
        <v>0</v>
      </c>
      <c r="F17" s="909">
        <v>0</v>
      </c>
      <c r="G17" s="909">
        <v>0</v>
      </c>
      <c r="H17" s="909">
        <v>61</v>
      </c>
      <c r="I17" s="909">
        <v>54</v>
      </c>
      <c r="J17" s="909">
        <v>7</v>
      </c>
      <c r="K17" s="909">
        <v>0</v>
      </c>
      <c r="L17" s="909">
        <v>0</v>
      </c>
      <c r="M17" s="909">
        <v>26</v>
      </c>
      <c r="N17" s="909">
        <v>13</v>
      </c>
      <c r="O17" s="909">
        <v>3</v>
      </c>
      <c r="P17" s="909">
        <v>2</v>
      </c>
      <c r="Q17" s="909">
        <v>8</v>
      </c>
      <c r="R17" s="909">
        <v>765</v>
      </c>
      <c r="S17" s="909">
        <v>765</v>
      </c>
      <c r="T17" s="926">
        <v>5843.14</v>
      </c>
      <c r="U17" s="956">
        <v>924.6</v>
      </c>
      <c r="V17" s="909">
        <v>25</v>
      </c>
    </row>
    <row r="18" spans="1:22" ht="13.5" customHeight="1">
      <c r="A18" s="914" t="s">
        <v>354</v>
      </c>
      <c r="B18" s="909">
        <v>54</v>
      </c>
      <c r="C18" s="909">
        <v>11</v>
      </c>
      <c r="D18" s="909">
        <v>42</v>
      </c>
      <c r="E18" s="909">
        <v>0</v>
      </c>
      <c r="F18" s="909">
        <v>1</v>
      </c>
      <c r="G18" s="909">
        <v>0</v>
      </c>
      <c r="H18" s="909">
        <v>60</v>
      </c>
      <c r="I18" s="909">
        <v>58</v>
      </c>
      <c r="J18" s="909">
        <v>2</v>
      </c>
      <c r="K18" s="909">
        <v>0</v>
      </c>
      <c r="L18" s="909">
        <v>0</v>
      </c>
      <c r="M18" s="909">
        <v>48</v>
      </c>
      <c r="N18" s="909">
        <v>24</v>
      </c>
      <c r="O18" s="909">
        <v>3</v>
      </c>
      <c r="P18" s="909">
        <v>6</v>
      </c>
      <c r="Q18" s="909">
        <v>15</v>
      </c>
      <c r="R18" s="909">
        <v>855</v>
      </c>
      <c r="S18" s="909">
        <v>855</v>
      </c>
      <c r="T18" s="926">
        <v>4587.88</v>
      </c>
      <c r="U18" s="956">
        <v>0</v>
      </c>
      <c r="V18" s="909">
        <v>0</v>
      </c>
    </row>
    <row r="19" spans="1:22" ht="13.5" customHeight="1">
      <c r="A19" s="914" t="s">
        <v>355</v>
      </c>
      <c r="B19" s="909">
        <v>22</v>
      </c>
      <c r="C19" s="909">
        <v>5</v>
      </c>
      <c r="D19" s="909">
        <v>17</v>
      </c>
      <c r="E19" s="909">
        <v>0</v>
      </c>
      <c r="F19" s="909">
        <v>0</v>
      </c>
      <c r="G19" s="909">
        <v>0</v>
      </c>
      <c r="H19" s="909">
        <v>44</v>
      </c>
      <c r="I19" s="909">
        <v>21</v>
      </c>
      <c r="J19" s="909">
        <v>22</v>
      </c>
      <c r="K19" s="909">
        <v>1</v>
      </c>
      <c r="L19" s="909">
        <v>0</v>
      </c>
      <c r="M19" s="909">
        <v>17</v>
      </c>
      <c r="N19" s="909">
        <v>8</v>
      </c>
      <c r="O19" s="909">
        <v>8</v>
      </c>
      <c r="P19" s="909">
        <v>0</v>
      </c>
      <c r="Q19" s="909">
        <v>1</v>
      </c>
      <c r="R19" s="909">
        <v>150</v>
      </c>
      <c r="S19" s="909">
        <v>150</v>
      </c>
      <c r="T19" s="926">
        <v>7376.54</v>
      </c>
      <c r="U19" s="956">
        <v>7495.61</v>
      </c>
      <c r="V19" s="909">
        <v>1</v>
      </c>
    </row>
    <row r="20" spans="1:22" ht="13.5" customHeight="1">
      <c r="A20" s="914" t="s">
        <v>356</v>
      </c>
      <c r="B20" s="909">
        <v>20</v>
      </c>
      <c r="C20" s="909">
        <v>10</v>
      </c>
      <c r="D20" s="909">
        <v>10</v>
      </c>
      <c r="E20" s="909">
        <v>0</v>
      </c>
      <c r="F20" s="909">
        <v>0</v>
      </c>
      <c r="G20" s="909">
        <v>0</v>
      </c>
      <c r="H20" s="909">
        <v>51</v>
      </c>
      <c r="I20" s="909">
        <v>18</v>
      </c>
      <c r="J20" s="909">
        <v>31</v>
      </c>
      <c r="K20" s="909">
        <v>0</v>
      </c>
      <c r="L20" s="909">
        <v>2</v>
      </c>
      <c r="M20" s="909">
        <v>17</v>
      </c>
      <c r="N20" s="909">
        <v>10</v>
      </c>
      <c r="O20" s="909">
        <v>5</v>
      </c>
      <c r="P20" s="909">
        <v>0</v>
      </c>
      <c r="Q20" s="909">
        <v>2</v>
      </c>
      <c r="R20" s="909">
        <v>1625</v>
      </c>
      <c r="S20" s="909">
        <v>1525</v>
      </c>
      <c r="T20" s="926">
        <v>867.2</v>
      </c>
      <c r="U20" s="956">
        <v>0</v>
      </c>
      <c r="V20" s="909">
        <v>0</v>
      </c>
    </row>
    <row r="21" spans="1:22" ht="13.5" customHeight="1">
      <c r="A21" s="914" t="s">
        <v>357</v>
      </c>
      <c r="B21" s="909">
        <v>0</v>
      </c>
      <c r="C21" s="909">
        <v>0</v>
      </c>
      <c r="D21" s="909">
        <v>0</v>
      </c>
      <c r="E21" s="909">
        <v>0</v>
      </c>
      <c r="F21" s="909">
        <v>0</v>
      </c>
      <c r="G21" s="909">
        <v>0</v>
      </c>
      <c r="H21" s="909">
        <v>0</v>
      </c>
      <c r="I21" s="909">
        <v>0</v>
      </c>
      <c r="J21" s="909">
        <v>0</v>
      </c>
      <c r="K21" s="909">
        <v>0</v>
      </c>
      <c r="L21" s="909">
        <v>0</v>
      </c>
      <c r="M21" s="909">
        <v>0</v>
      </c>
      <c r="N21" s="909">
        <v>0</v>
      </c>
      <c r="O21" s="909">
        <v>0</v>
      </c>
      <c r="P21" s="909">
        <v>0</v>
      </c>
      <c r="Q21" s="909">
        <v>0</v>
      </c>
      <c r="R21" s="909">
        <v>0</v>
      </c>
      <c r="S21" s="909">
        <v>0</v>
      </c>
      <c r="T21" s="926">
        <v>0</v>
      </c>
      <c r="U21" s="956">
        <v>0</v>
      </c>
      <c r="V21" s="909">
        <v>0</v>
      </c>
    </row>
    <row r="22" spans="1:22" ht="13.5" customHeight="1">
      <c r="A22" s="914" t="s">
        <v>358</v>
      </c>
      <c r="B22" s="909">
        <v>2</v>
      </c>
      <c r="C22" s="909">
        <v>0</v>
      </c>
      <c r="D22" s="909">
        <v>2</v>
      </c>
      <c r="E22" s="909">
        <v>0</v>
      </c>
      <c r="F22" s="909">
        <v>0</v>
      </c>
      <c r="G22" s="909">
        <v>0</v>
      </c>
      <c r="H22" s="909">
        <v>5</v>
      </c>
      <c r="I22" s="909">
        <v>3</v>
      </c>
      <c r="J22" s="909">
        <v>2</v>
      </c>
      <c r="K22" s="909">
        <v>0</v>
      </c>
      <c r="L22" s="909">
        <v>0</v>
      </c>
      <c r="M22" s="909">
        <v>0</v>
      </c>
      <c r="N22" s="909">
        <v>0</v>
      </c>
      <c r="O22" s="909">
        <v>0</v>
      </c>
      <c r="P22" s="909">
        <v>0</v>
      </c>
      <c r="Q22" s="909">
        <v>0</v>
      </c>
      <c r="R22" s="909">
        <v>0</v>
      </c>
      <c r="S22" s="909">
        <v>0</v>
      </c>
      <c r="T22" s="926">
        <v>0</v>
      </c>
      <c r="U22" s="956">
        <v>0</v>
      </c>
      <c r="V22" s="909">
        <v>2</v>
      </c>
    </row>
    <row r="23" spans="1:22" ht="13.5" customHeight="1" thickBot="1">
      <c r="A23" s="957" t="s">
        <v>384</v>
      </c>
      <c r="B23" s="939">
        <v>4</v>
      </c>
      <c r="C23" s="939">
        <v>2</v>
      </c>
      <c r="D23" s="939">
        <v>1</v>
      </c>
      <c r="E23" s="939">
        <v>0</v>
      </c>
      <c r="F23" s="939">
        <v>1</v>
      </c>
      <c r="G23" s="939">
        <v>0</v>
      </c>
      <c r="H23" s="939">
        <v>5</v>
      </c>
      <c r="I23" s="939">
        <v>3</v>
      </c>
      <c r="J23" s="939">
        <v>2</v>
      </c>
      <c r="K23" s="939">
        <v>0</v>
      </c>
      <c r="L23" s="939">
        <v>0</v>
      </c>
      <c r="M23" s="939">
        <v>3</v>
      </c>
      <c r="N23" s="939">
        <v>2</v>
      </c>
      <c r="O23" s="939">
        <v>0</v>
      </c>
      <c r="P23" s="939">
        <v>0</v>
      </c>
      <c r="Q23" s="939">
        <v>1</v>
      </c>
      <c r="R23" s="939">
        <v>100</v>
      </c>
      <c r="S23" s="939">
        <v>100</v>
      </c>
      <c r="T23" s="940">
        <v>2854.8</v>
      </c>
      <c r="U23" s="958">
        <v>0</v>
      </c>
      <c r="V23" s="939">
        <v>0</v>
      </c>
    </row>
    <row r="24" spans="1:22" ht="13.5" customHeight="1" thickBot="1">
      <c r="A24" s="960" t="s">
        <v>360</v>
      </c>
      <c r="B24" s="961">
        <f aca="true" t="shared" si="1" ref="B24:V24">SUM(B17:B23)</f>
        <v>155</v>
      </c>
      <c r="C24" s="961">
        <f t="shared" si="1"/>
        <v>37</v>
      </c>
      <c r="D24" s="961">
        <f t="shared" si="1"/>
        <v>116</v>
      </c>
      <c r="E24" s="961">
        <f t="shared" si="1"/>
        <v>0</v>
      </c>
      <c r="F24" s="961">
        <f t="shared" si="1"/>
        <v>2</v>
      </c>
      <c r="G24" s="961">
        <f t="shared" si="1"/>
        <v>0</v>
      </c>
      <c r="H24" s="961">
        <f t="shared" si="1"/>
        <v>226</v>
      </c>
      <c r="I24" s="961">
        <f t="shared" si="1"/>
        <v>157</v>
      </c>
      <c r="J24" s="961">
        <f t="shared" si="1"/>
        <v>66</v>
      </c>
      <c r="K24" s="961">
        <f t="shared" si="1"/>
        <v>1</v>
      </c>
      <c r="L24" s="961">
        <f t="shared" si="1"/>
        <v>2</v>
      </c>
      <c r="M24" s="961">
        <f t="shared" si="1"/>
        <v>111</v>
      </c>
      <c r="N24" s="961">
        <f t="shared" si="1"/>
        <v>57</v>
      </c>
      <c r="O24" s="961">
        <f t="shared" si="1"/>
        <v>19</v>
      </c>
      <c r="P24" s="961">
        <f t="shared" si="1"/>
        <v>8</v>
      </c>
      <c r="Q24" s="961">
        <f t="shared" si="1"/>
        <v>27</v>
      </c>
      <c r="R24" s="961">
        <f t="shared" si="1"/>
        <v>3495</v>
      </c>
      <c r="S24" s="961">
        <f t="shared" si="1"/>
        <v>3395</v>
      </c>
      <c r="T24" s="961">
        <f t="shared" si="1"/>
        <v>21529.56</v>
      </c>
      <c r="U24" s="961">
        <f t="shared" si="1"/>
        <v>8420.21</v>
      </c>
      <c r="V24" s="962">
        <f t="shared" si="1"/>
        <v>28</v>
      </c>
    </row>
    <row r="25" spans="1:22" ht="18" customHeight="1" thickBot="1">
      <c r="A25" s="963" t="s">
        <v>318</v>
      </c>
      <c r="B25" s="967">
        <f>'[2]54.Mediácie  '!B30</f>
        <v>1043</v>
      </c>
      <c r="C25" s="967">
        <f>'[2]54.Mediácie  '!C30</f>
        <v>165</v>
      </c>
      <c r="D25" s="967">
        <f>'[2]54.Mediácie  '!D30</f>
        <v>821</v>
      </c>
      <c r="E25" s="967">
        <f>'[2]54.Mediácie  '!E30</f>
        <v>26</v>
      </c>
      <c r="F25" s="967">
        <f>'[2]54.Mediácie  '!F30</f>
        <v>29</v>
      </c>
      <c r="G25" s="967">
        <f>'[2]54.Mediácie  '!G30</f>
        <v>2</v>
      </c>
      <c r="H25" s="967">
        <f>'[2]54.Mediácie  '!H30</f>
        <v>2154</v>
      </c>
      <c r="I25" s="967">
        <f>'[2]54.Mediácie  '!I30</f>
        <v>1123</v>
      </c>
      <c r="J25" s="967">
        <f>'[2]54.Mediácie  '!J30</f>
        <v>866</v>
      </c>
      <c r="K25" s="967">
        <f>'[2]54.Mediácie  '!K30</f>
        <v>34</v>
      </c>
      <c r="L25" s="967">
        <f>'[2]54.Mediácie  '!L30</f>
        <v>131</v>
      </c>
      <c r="M25" s="967">
        <f>'[2]54.Mediácie  '!M30</f>
        <v>902</v>
      </c>
      <c r="N25" s="967">
        <f>'[2]54.Mediácie  '!N30</f>
        <v>459</v>
      </c>
      <c r="O25" s="967">
        <f>'[2]54.Mediácie  '!O30</f>
        <v>208</v>
      </c>
      <c r="P25" s="967">
        <f>'[2]54.Mediácie  '!P30</f>
        <v>30</v>
      </c>
      <c r="Q25" s="967">
        <f>'[2]54.Mediácie  '!Q30</f>
        <v>205</v>
      </c>
      <c r="R25" s="967">
        <f>'[2]54.Mediácie  '!R30</f>
        <v>28243</v>
      </c>
      <c r="S25" s="967">
        <f>'[2]54.Mediácie  '!S30</f>
        <v>48894</v>
      </c>
      <c r="T25" s="968">
        <f>'[2]54.Mediácie  '!T30</f>
        <v>423604.50000000006</v>
      </c>
      <c r="U25" s="968">
        <f>'[2]54.Mediácie  '!U30</f>
        <v>79294.04000000001</v>
      </c>
      <c r="V25" s="967">
        <f>'[2]54.Mediácie  '!V30</f>
        <v>45</v>
      </c>
    </row>
    <row r="26" spans="20:22" ht="15.75" thickTop="1">
      <c r="T26" s="966"/>
      <c r="U26" s="966"/>
      <c r="V26" s="902"/>
    </row>
    <row r="27" spans="3:21" ht="15">
      <c r="C27" s="902"/>
      <c r="D27" s="902"/>
      <c r="E27" s="902"/>
      <c r="F27" s="902"/>
      <c r="G27" s="902"/>
      <c r="I27" s="902"/>
      <c r="J27" s="902"/>
      <c r="K27" s="902"/>
      <c r="L27" s="902"/>
      <c r="N27" s="902"/>
      <c r="O27" s="902"/>
      <c r="P27" s="902"/>
      <c r="Q27" s="902"/>
      <c r="R27" s="902"/>
      <c r="S27" s="902"/>
      <c r="T27" s="902"/>
      <c r="U27" s="902"/>
    </row>
  </sheetData>
  <sheetProtection/>
  <mergeCells count="29">
    <mergeCell ref="L5:L7"/>
    <mergeCell ref="M3:Q3"/>
    <mergeCell ref="V3:V7"/>
    <mergeCell ref="N4:Q4"/>
    <mergeCell ref="Q5:Q7"/>
    <mergeCell ref="N5:N7"/>
    <mergeCell ref="O5:O7"/>
    <mergeCell ref="P5:P7"/>
    <mergeCell ref="U3:U7"/>
    <mergeCell ref="I4:L4"/>
    <mergeCell ref="M4:M7"/>
    <mergeCell ref="C5:C7"/>
    <mergeCell ref="D5:D7"/>
    <mergeCell ref="E5:E7"/>
    <mergeCell ref="F5:F7"/>
    <mergeCell ref="G5:G7"/>
    <mergeCell ref="I5:I7"/>
    <mergeCell ref="J5:J7"/>
    <mergeCell ref="K5:K7"/>
    <mergeCell ref="A1:U1"/>
    <mergeCell ref="A3:A7"/>
    <mergeCell ref="B3:G3"/>
    <mergeCell ref="H3:L3"/>
    <mergeCell ref="R3:R7"/>
    <mergeCell ref="S3:S7"/>
    <mergeCell ref="T3:T7"/>
    <mergeCell ref="B4:B7"/>
    <mergeCell ref="C4:G4"/>
    <mergeCell ref="H4:H7"/>
  </mergeCells>
  <printOptions/>
  <pageMargins left="0.47" right="0.28" top="0.7874015748031497" bottom="0.35433070866141736"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92D050"/>
  </sheetPr>
  <dimension ref="A1:U30"/>
  <sheetViews>
    <sheetView zoomScalePageLayoutView="0" workbookViewId="0" topLeftCell="A1">
      <selection activeCell="A1" sqref="A1:N1"/>
    </sheetView>
  </sheetViews>
  <sheetFormatPr defaultColWidth="9.140625" defaultRowHeight="12.75"/>
  <cols>
    <col min="1" max="1" width="12.7109375" style="668" customWidth="1"/>
    <col min="2" max="2" width="9.28125" style="668" customWidth="1"/>
    <col min="3" max="14" width="8.28125" style="668" customWidth="1"/>
    <col min="15" max="16384" width="9.140625" style="668" customWidth="1"/>
  </cols>
  <sheetData>
    <row r="1" spans="1:14" ht="15.75" customHeight="1">
      <c r="A1" s="996" t="s">
        <v>0</v>
      </c>
      <c r="B1" s="996"/>
      <c r="C1" s="996"/>
      <c r="D1" s="996"/>
      <c r="E1" s="996"/>
      <c r="F1" s="996"/>
      <c r="G1" s="996"/>
      <c r="H1" s="996"/>
      <c r="I1" s="996"/>
      <c r="J1" s="996"/>
      <c r="K1" s="996"/>
      <c r="L1" s="996"/>
      <c r="M1" s="996"/>
      <c r="N1" s="996"/>
    </row>
    <row r="2" spans="1:14" ht="15.75" customHeight="1">
      <c r="A2" s="996" t="s">
        <v>1</v>
      </c>
      <c r="B2" s="996"/>
      <c r="C2" s="996"/>
      <c r="D2" s="996"/>
      <c r="E2" s="996"/>
      <c r="F2" s="996"/>
      <c r="G2" s="996"/>
      <c r="H2" s="996"/>
      <c r="I2" s="996"/>
      <c r="J2" s="996"/>
      <c r="K2" s="996"/>
      <c r="L2" s="996"/>
      <c r="M2" s="996"/>
      <c r="N2" s="996"/>
    </row>
    <row r="3" spans="1:14" ht="15.75" customHeight="1" thickBot="1">
      <c r="A3" s="997"/>
      <c r="B3" s="997"/>
      <c r="C3" s="997"/>
      <c r="D3" s="997"/>
      <c r="E3" s="997"/>
      <c r="F3" s="997"/>
      <c r="G3" s="997"/>
      <c r="H3" s="997"/>
      <c r="I3" s="997"/>
      <c r="J3" s="997"/>
      <c r="K3" s="997"/>
      <c r="L3" s="997"/>
      <c r="M3" s="997"/>
      <c r="N3" s="997"/>
    </row>
    <row r="4" spans="1:14" ht="15.75" customHeight="1" thickTop="1">
      <c r="A4" s="989" t="s">
        <v>3</v>
      </c>
      <c r="B4" s="998" t="s">
        <v>4</v>
      </c>
      <c r="C4" s="1001" t="s">
        <v>5</v>
      </c>
      <c r="D4" s="1001"/>
      <c r="E4" s="1001"/>
      <c r="F4" s="1001"/>
      <c r="G4" s="1001"/>
      <c r="H4" s="1001"/>
      <c r="I4" s="1001"/>
      <c r="J4" s="1001"/>
      <c r="K4" s="1001"/>
      <c r="L4" s="1001"/>
      <c r="M4" s="1001"/>
      <c r="N4" s="1002"/>
    </row>
    <row r="5" spans="1:14" ht="15.75" customHeight="1">
      <c r="A5" s="987"/>
      <c r="B5" s="999"/>
      <c r="C5" s="993" t="s">
        <v>6</v>
      </c>
      <c r="D5" s="993"/>
      <c r="E5" s="993"/>
      <c r="F5" s="993"/>
      <c r="G5" s="993"/>
      <c r="H5" s="993"/>
      <c r="I5" s="993" t="s">
        <v>7</v>
      </c>
      <c r="J5" s="993"/>
      <c r="K5" s="993"/>
      <c r="L5" s="993"/>
      <c r="M5" s="993"/>
      <c r="N5" s="994"/>
    </row>
    <row r="6" spans="1:14" ht="15.75" customHeight="1">
      <c r="A6" s="987"/>
      <c r="B6" s="999"/>
      <c r="C6" s="993" t="s">
        <v>8</v>
      </c>
      <c r="D6" s="993"/>
      <c r="E6" s="993" t="s">
        <v>187</v>
      </c>
      <c r="F6" s="993"/>
      <c r="G6" s="993" t="s">
        <v>9</v>
      </c>
      <c r="H6" s="993"/>
      <c r="I6" s="993" t="s">
        <v>8</v>
      </c>
      <c r="J6" s="993"/>
      <c r="K6" s="993" t="s">
        <v>187</v>
      </c>
      <c r="L6" s="993"/>
      <c r="M6" s="993" t="s">
        <v>9</v>
      </c>
      <c r="N6" s="994"/>
    </row>
    <row r="7" spans="1:14" ht="15.75" customHeight="1" thickBot="1">
      <c r="A7" s="990"/>
      <c r="B7" s="1000"/>
      <c r="C7" s="670" t="s">
        <v>10</v>
      </c>
      <c r="D7" s="670" t="s">
        <v>11</v>
      </c>
      <c r="E7" s="670" t="s">
        <v>10</v>
      </c>
      <c r="F7" s="670" t="s">
        <v>11</v>
      </c>
      <c r="G7" s="670" t="s">
        <v>10</v>
      </c>
      <c r="H7" s="670" t="s">
        <v>11</v>
      </c>
      <c r="I7" s="670" t="s">
        <v>10</v>
      </c>
      <c r="J7" s="670" t="s">
        <v>11</v>
      </c>
      <c r="K7" s="670" t="s">
        <v>10</v>
      </c>
      <c r="L7" s="670" t="s">
        <v>11</v>
      </c>
      <c r="M7" s="670" t="s">
        <v>10</v>
      </c>
      <c r="N7" s="671" t="s">
        <v>11</v>
      </c>
    </row>
    <row r="8" spans="1:21" ht="15.75" customHeight="1" thickTop="1">
      <c r="A8" s="995" t="s">
        <v>12</v>
      </c>
      <c r="B8" s="797">
        <v>2012</v>
      </c>
      <c r="C8" s="770">
        <v>0</v>
      </c>
      <c r="D8" s="770">
        <v>0</v>
      </c>
      <c r="E8" s="770">
        <v>1</v>
      </c>
      <c r="F8" s="770">
        <v>4</v>
      </c>
      <c r="G8" s="770">
        <v>4</v>
      </c>
      <c r="H8" s="770">
        <v>11</v>
      </c>
      <c r="I8" s="770">
        <v>455</v>
      </c>
      <c r="J8" s="770">
        <v>584</v>
      </c>
      <c r="K8" s="770">
        <v>440</v>
      </c>
      <c r="L8" s="770">
        <v>548</v>
      </c>
      <c r="M8" s="770">
        <v>136</v>
      </c>
      <c r="N8" s="771">
        <v>190</v>
      </c>
      <c r="P8" s="798"/>
      <c r="Q8" s="798"/>
      <c r="R8" s="798"/>
      <c r="S8" s="798"/>
      <c r="T8" s="798"/>
      <c r="U8" s="798"/>
    </row>
    <row r="9" spans="1:14" ht="15.75" customHeight="1">
      <c r="A9" s="987"/>
      <c r="B9" s="797">
        <v>2013</v>
      </c>
      <c r="C9" s="770">
        <v>0</v>
      </c>
      <c r="D9" s="770">
        <v>0</v>
      </c>
      <c r="E9" s="770">
        <v>0</v>
      </c>
      <c r="F9" s="770">
        <v>0</v>
      </c>
      <c r="G9" s="770">
        <v>4</v>
      </c>
      <c r="H9" s="770">
        <v>11</v>
      </c>
      <c r="I9" s="770">
        <v>418</v>
      </c>
      <c r="J9" s="770">
        <v>503</v>
      </c>
      <c r="K9" s="770">
        <v>400</v>
      </c>
      <c r="L9" s="770">
        <v>478</v>
      </c>
      <c r="M9" s="770">
        <v>154</v>
      </c>
      <c r="N9" s="771">
        <v>215</v>
      </c>
    </row>
    <row r="10" spans="1:14" ht="15.75" customHeight="1">
      <c r="A10" s="987"/>
      <c r="B10" s="797">
        <v>2014</v>
      </c>
      <c r="C10" s="770">
        <v>0</v>
      </c>
      <c r="D10" s="770">
        <v>0</v>
      </c>
      <c r="E10" s="770">
        <v>0</v>
      </c>
      <c r="F10" s="770">
        <v>0</v>
      </c>
      <c r="G10" s="770">
        <v>4</v>
      </c>
      <c r="H10" s="770">
        <v>11</v>
      </c>
      <c r="I10" s="770">
        <v>450</v>
      </c>
      <c r="J10" s="770">
        <v>550</v>
      </c>
      <c r="K10" s="770">
        <v>458</v>
      </c>
      <c r="L10" s="770">
        <v>563</v>
      </c>
      <c r="M10" s="770">
        <v>146</v>
      </c>
      <c r="N10" s="771">
        <v>202</v>
      </c>
    </row>
    <row r="11" spans="1:21" ht="15.75" customHeight="1">
      <c r="A11" s="987"/>
      <c r="B11" s="797">
        <v>2015</v>
      </c>
      <c r="C11" s="770">
        <v>0</v>
      </c>
      <c r="D11" s="770">
        <v>0</v>
      </c>
      <c r="E11" s="770">
        <v>3</v>
      </c>
      <c r="F11" s="770">
        <v>5</v>
      </c>
      <c r="G11" s="770">
        <v>1</v>
      </c>
      <c r="H11" s="770">
        <v>6</v>
      </c>
      <c r="I11" s="770">
        <v>420</v>
      </c>
      <c r="J11" s="770">
        <v>498</v>
      </c>
      <c r="K11" s="770">
        <v>423</v>
      </c>
      <c r="L11" s="770">
        <v>511</v>
      </c>
      <c r="M11" s="770">
        <v>143</v>
      </c>
      <c r="N11" s="771">
        <v>189</v>
      </c>
      <c r="P11" s="799"/>
      <c r="Q11" s="799"/>
      <c r="R11" s="799"/>
      <c r="S11" s="799"/>
      <c r="T11" s="799"/>
      <c r="U11" s="799"/>
    </row>
    <row r="12" spans="1:17" ht="15.75" customHeight="1">
      <c r="A12" s="987"/>
      <c r="B12" s="797">
        <v>2016</v>
      </c>
      <c r="C12" s="770">
        <v>0</v>
      </c>
      <c r="D12" s="770">
        <v>0</v>
      </c>
      <c r="E12" s="770">
        <v>1</v>
      </c>
      <c r="F12" s="770">
        <v>6</v>
      </c>
      <c r="G12" s="770">
        <v>0</v>
      </c>
      <c r="H12" s="770">
        <v>0</v>
      </c>
      <c r="I12" s="770">
        <v>390</v>
      </c>
      <c r="J12" s="770">
        <v>473</v>
      </c>
      <c r="K12" s="770">
        <v>397</v>
      </c>
      <c r="L12" s="770">
        <v>491</v>
      </c>
      <c r="M12" s="770">
        <v>136</v>
      </c>
      <c r="N12" s="771">
        <v>171</v>
      </c>
      <c r="Q12" s="799"/>
    </row>
    <row r="13" spans="1:14" ht="15.75" customHeight="1">
      <c r="A13" s="987" t="s">
        <v>13</v>
      </c>
      <c r="B13" s="769">
        <v>2012</v>
      </c>
      <c r="C13" s="770">
        <v>1</v>
      </c>
      <c r="D13" s="770">
        <v>1</v>
      </c>
      <c r="E13" s="770">
        <v>3</v>
      </c>
      <c r="F13" s="770">
        <v>5</v>
      </c>
      <c r="G13" s="770">
        <v>9</v>
      </c>
      <c r="H13" s="770">
        <v>18</v>
      </c>
      <c r="I13" s="800">
        <v>532</v>
      </c>
      <c r="J13" s="800">
        <v>668</v>
      </c>
      <c r="K13" s="800">
        <v>515</v>
      </c>
      <c r="L13" s="800">
        <v>665</v>
      </c>
      <c r="M13" s="800">
        <v>97</v>
      </c>
      <c r="N13" s="801">
        <v>121</v>
      </c>
    </row>
    <row r="14" spans="1:14" ht="15.75" customHeight="1">
      <c r="A14" s="987"/>
      <c r="B14" s="797">
        <v>2013</v>
      </c>
      <c r="C14" s="770">
        <v>1</v>
      </c>
      <c r="D14" s="770">
        <v>1</v>
      </c>
      <c r="E14" s="770">
        <v>3</v>
      </c>
      <c r="F14" s="770">
        <v>7</v>
      </c>
      <c r="G14" s="770">
        <v>7</v>
      </c>
      <c r="H14" s="770">
        <v>12</v>
      </c>
      <c r="I14" s="800">
        <v>619</v>
      </c>
      <c r="J14" s="800">
        <v>752</v>
      </c>
      <c r="K14" s="800">
        <v>600</v>
      </c>
      <c r="L14" s="800">
        <v>721</v>
      </c>
      <c r="M14" s="800">
        <v>116</v>
      </c>
      <c r="N14" s="801">
        <v>152</v>
      </c>
    </row>
    <row r="15" spans="1:14" ht="15.75" customHeight="1">
      <c r="A15" s="987"/>
      <c r="B15" s="797">
        <v>2014</v>
      </c>
      <c r="C15" s="770">
        <v>0</v>
      </c>
      <c r="D15" s="770">
        <v>2</v>
      </c>
      <c r="E15" s="770">
        <v>4</v>
      </c>
      <c r="F15" s="770">
        <v>9</v>
      </c>
      <c r="G15" s="770">
        <v>3</v>
      </c>
      <c r="H15" s="770">
        <v>5</v>
      </c>
      <c r="I15" s="800">
        <v>567</v>
      </c>
      <c r="J15" s="800">
        <v>708</v>
      </c>
      <c r="K15" s="800">
        <v>587</v>
      </c>
      <c r="L15" s="800">
        <v>731</v>
      </c>
      <c r="M15" s="800">
        <v>96</v>
      </c>
      <c r="N15" s="801">
        <v>129</v>
      </c>
    </row>
    <row r="16" spans="1:14" ht="15.75" customHeight="1">
      <c r="A16" s="987"/>
      <c r="B16" s="797">
        <v>2015</v>
      </c>
      <c r="C16" s="770">
        <v>1</v>
      </c>
      <c r="D16" s="770">
        <v>1</v>
      </c>
      <c r="E16" s="770">
        <v>1</v>
      </c>
      <c r="F16" s="770">
        <v>1</v>
      </c>
      <c r="G16" s="770">
        <v>3</v>
      </c>
      <c r="H16" s="770">
        <v>5</v>
      </c>
      <c r="I16" s="800">
        <v>499</v>
      </c>
      <c r="J16" s="800">
        <v>637</v>
      </c>
      <c r="K16" s="800">
        <v>503</v>
      </c>
      <c r="L16" s="800">
        <v>644</v>
      </c>
      <c r="M16" s="800">
        <v>92</v>
      </c>
      <c r="N16" s="801">
        <v>122</v>
      </c>
    </row>
    <row r="17" spans="1:14" ht="15.75" customHeight="1">
      <c r="A17" s="987"/>
      <c r="B17" s="797">
        <v>2016</v>
      </c>
      <c r="C17" s="770">
        <v>0</v>
      </c>
      <c r="D17" s="770">
        <v>0</v>
      </c>
      <c r="E17" s="770">
        <v>1</v>
      </c>
      <c r="F17" s="770">
        <v>1</v>
      </c>
      <c r="G17" s="770">
        <v>2</v>
      </c>
      <c r="H17" s="770">
        <v>4</v>
      </c>
      <c r="I17" s="800">
        <v>538</v>
      </c>
      <c r="J17" s="800">
        <v>685</v>
      </c>
      <c r="K17" s="800">
        <v>531</v>
      </c>
      <c r="L17" s="800">
        <v>670</v>
      </c>
      <c r="M17" s="800">
        <v>99</v>
      </c>
      <c r="N17" s="801">
        <v>137</v>
      </c>
    </row>
    <row r="18" spans="1:14" ht="15.75" customHeight="1">
      <c r="A18" s="987" t="s">
        <v>253</v>
      </c>
      <c r="B18" s="772">
        <v>2012</v>
      </c>
      <c r="C18" s="802">
        <v>224</v>
      </c>
      <c r="D18" s="802">
        <v>351</v>
      </c>
      <c r="E18" s="802">
        <v>212</v>
      </c>
      <c r="F18" s="802">
        <v>322</v>
      </c>
      <c r="G18" s="802">
        <v>100</v>
      </c>
      <c r="H18" s="802">
        <v>272</v>
      </c>
      <c r="I18" s="802" t="s">
        <v>179</v>
      </c>
      <c r="J18" s="802" t="s">
        <v>179</v>
      </c>
      <c r="K18" s="802" t="s">
        <v>179</v>
      </c>
      <c r="L18" s="802" t="s">
        <v>179</v>
      </c>
      <c r="M18" s="802" t="s">
        <v>179</v>
      </c>
      <c r="N18" s="803" t="s">
        <v>179</v>
      </c>
    </row>
    <row r="19" spans="1:14" ht="15.75" customHeight="1">
      <c r="A19" s="987"/>
      <c r="B19" s="772">
        <v>2013</v>
      </c>
      <c r="C19" s="802">
        <v>196</v>
      </c>
      <c r="D19" s="802">
        <v>307</v>
      </c>
      <c r="E19" s="802">
        <v>177</v>
      </c>
      <c r="F19" s="802">
        <v>269</v>
      </c>
      <c r="G19" s="802">
        <v>119</v>
      </c>
      <c r="H19" s="802">
        <v>310</v>
      </c>
      <c r="I19" s="802" t="s">
        <v>179</v>
      </c>
      <c r="J19" s="802" t="s">
        <v>179</v>
      </c>
      <c r="K19" s="802" t="s">
        <v>179</v>
      </c>
      <c r="L19" s="802" t="s">
        <v>179</v>
      </c>
      <c r="M19" s="802" t="s">
        <v>179</v>
      </c>
      <c r="N19" s="803" t="s">
        <v>179</v>
      </c>
    </row>
    <row r="20" spans="1:14" ht="15.75" customHeight="1">
      <c r="A20" s="987"/>
      <c r="B20" s="804">
        <v>2014</v>
      </c>
      <c r="C20" s="802">
        <v>180</v>
      </c>
      <c r="D20" s="802">
        <v>285</v>
      </c>
      <c r="E20" s="802">
        <v>177</v>
      </c>
      <c r="F20" s="802">
        <v>273</v>
      </c>
      <c r="G20" s="802">
        <v>122</v>
      </c>
      <c r="H20" s="802">
        <v>322</v>
      </c>
      <c r="I20" s="802" t="s">
        <v>179</v>
      </c>
      <c r="J20" s="802" t="s">
        <v>179</v>
      </c>
      <c r="K20" s="802" t="s">
        <v>179</v>
      </c>
      <c r="L20" s="802" t="s">
        <v>179</v>
      </c>
      <c r="M20" s="802" t="s">
        <v>179</v>
      </c>
      <c r="N20" s="803" t="s">
        <v>179</v>
      </c>
    </row>
    <row r="21" spans="1:14" ht="15.75" customHeight="1">
      <c r="A21" s="987"/>
      <c r="B21" s="804">
        <v>2015</v>
      </c>
      <c r="C21" s="802">
        <v>208</v>
      </c>
      <c r="D21" s="802">
        <v>394</v>
      </c>
      <c r="E21" s="802">
        <v>198</v>
      </c>
      <c r="F21" s="802">
        <v>357</v>
      </c>
      <c r="G21" s="802">
        <v>132</v>
      </c>
      <c r="H21" s="802">
        <v>360</v>
      </c>
      <c r="I21" s="802" t="s">
        <v>179</v>
      </c>
      <c r="J21" s="802" t="s">
        <v>179</v>
      </c>
      <c r="K21" s="802" t="s">
        <v>179</v>
      </c>
      <c r="L21" s="802" t="s">
        <v>179</v>
      </c>
      <c r="M21" s="802" t="s">
        <v>179</v>
      </c>
      <c r="N21" s="803" t="s">
        <v>179</v>
      </c>
    </row>
    <row r="22" spans="1:14" ht="15.75" customHeight="1" thickBot="1">
      <c r="A22" s="988"/>
      <c r="B22" s="805">
        <v>2016</v>
      </c>
      <c r="C22" s="670">
        <v>129</v>
      </c>
      <c r="D22" s="670">
        <v>231</v>
      </c>
      <c r="E22" s="670">
        <v>144</v>
      </c>
      <c r="F22" s="670">
        <v>269</v>
      </c>
      <c r="G22" s="670">
        <v>114</v>
      </c>
      <c r="H22" s="670">
        <v>322</v>
      </c>
      <c r="I22" s="802" t="s">
        <v>179</v>
      </c>
      <c r="J22" s="802" t="s">
        <v>179</v>
      </c>
      <c r="K22" s="802" t="s">
        <v>179</v>
      </c>
      <c r="L22" s="802" t="s">
        <v>179</v>
      </c>
      <c r="M22" s="802" t="s">
        <v>179</v>
      </c>
      <c r="N22" s="803" t="s">
        <v>179</v>
      </c>
    </row>
    <row r="23" spans="1:14" ht="15.75" customHeight="1" thickTop="1">
      <c r="A23" s="989" t="s">
        <v>14</v>
      </c>
      <c r="B23" s="806">
        <v>2012</v>
      </c>
      <c r="C23" s="783">
        <v>227</v>
      </c>
      <c r="D23" s="783">
        <v>354</v>
      </c>
      <c r="E23" s="783">
        <v>235</v>
      </c>
      <c r="F23" s="783">
        <v>389</v>
      </c>
      <c r="G23" s="783">
        <v>188</v>
      </c>
      <c r="H23" s="783">
        <v>539</v>
      </c>
      <c r="I23" s="792">
        <v>3841</v>
      </c>
      <c r="J23" s="792">
        <v>4573</v>
      </c>
      <c r="K23" s="792">
        <v>3863</v>
      </c>
      <c r="L23" s="792">
        <v>4640</v>
      </c>
      <c r="M23" s="792">
        <v>810</v>
      </c>
      <c r="N23" s="793">
        <v>1001</v>
      </c>
    </row>
    <row r="24" spans="1:14" ht="15.75" customHeight="1">
      <c r="A24" s="987"/>
      <c r="B24" s="778">
        <v>2013</v>
      </c>
      <c r="C24" s="783">
        <v>198</v>
      </c>
      <c r="D24" s="783">
        <v>309</v>
      </c>
      <c r="E24" s="783">
        <v>197</v>
      </c>
      <c r="F24" s="783">
        <v>335</v>
      </c>
      <c r="G24" s="783">
        <v>189</v>
      </c>
      <c r="H24" s="783">
        <v>513</v>
      </c>
      <c r="I24" s="783">
        <v>3689</v>
      </c>
      <c r="J24" s="783">
        <v>4397</v>
      </c>
      <c r="K24" s="783">
        <v>3708</v>
      </c>
      <c r="L24" s="783">
        <v>4399</v>
      </c>
      <c r="M24" s="783">
        <v>791</v>
      </c>
      <c r="N24" s="784">
        <v>999</v>
      </c>
    </row>
    <row r="25" spans="1:14" ht="15.75" customHeight="1">
      <c r="A25" s="987"/>
      <c r="B25" s="778">
        <v>2014</v>
      </c>
      <c r="C25" s="783">
        <v>184</v>
      </c>
      <c r="D25" s="783">
        <v>292</v>
      </c>
      <c r="E25" s="783">
        <v>201</v>
      </c>
      <c r="F25" s="783">
        <v>346</v>
      </c>
      <c r="G25" s="783">
        <v>173</v>
      </c>
      <c r="H25" s="783">
        <v>459</v>
      </c>
      <c r="I25" s="783">
        <v>3622</v>
      </c>
      <c r="J25" s="783">
        <v>4261</v>
      </c>
      <c r="K25" s="783">
        <v>3543</v>
      </c>
      <c r="L25" s="783">
        <v>4155</v>
      </c>
      <c r="M25" s="783">
        <v>870</v>
      </c>
      <c r="N25" s="784">
        <v>1105</v>
      </c>
    </row>
    <row r="26" spans="1:14" ht="15.75" customHeight="1">
      <c r="A26" s="987"/>
      <c r="B26" s="778">
        <v>2015</v>
      </c>
      <c r="C26" s="783">
        <v>211</v>
      </c>
      <c r="D26" s="783">
        <v>398</v>
      </c>
      <c r="E26" s="783">
        <v>210</v>
      </c>
      <c r="F26" s="783">
        <v>399</v>
      </c>
      <c r="G26" s="783">
        <v>173</v>
      </c>
      <c r="H26" s="783">
        <v>459</v>
      </c>
      <c r="I26" s="783">
        <v>3337</v>
      </c>
      <c r="J26" s="783">
        <v>3848</v>
      </c>
      <c r="K26" s="783">
        <v>3431</v>
      </c>
      <c r="L26" s="783">
        <v>4043</v>
      </c>
      <c r="M26" s="783">
        <v>776</v>
      </c>
      <c r="N26" s="784">
        <v>929</v>
      </c>
    </row>
    <row r="27" spans="1:14" ht="15.75" customHeight="1" thickBot="1">
      <c r="A27" s="990"/>
      <c r="B27" s="807">
        <v>2016</v>
      </c>
      <c r="C27" s="786">
        <v>130</v>
      </c>
      <c r="D27" s="786">
        <v>233</v>
      </c>
      <c r="E27" s="786">
        <v>156</v>
      </c>
      <c r="F27" s="786">
        <v>300</v>
      </c>
      <c r="G27" s="786">
        <v>144</v>
      </c>
      <c r="H27" s="786">
        <v>391</v>
      </c>
      <c r="I27" s="786">
        <v>3164</v>
      </c>
      <c r="J27" s="786">
        <v>3728</v>
      </c>
      <c r="K27" s="786">
        <v>3242</v>
      </c>
      <c r="L27" s="786">
        <v>3792</v>
      </c>
      <c r="M27" s="786">
        <v>693</v>
      </c>
      <c r="N27" s="787">
        <v>870</v>
      </c>
    </row>
    <row r="28" ht="15.75" customHeight="1" thickTop="1">
      <c r="A28" s="788"/>
    </row>
    <row r="29" spans="1:14" ht="15.75" customHeight="1">
      <c r="A29" s="808"/>
      <c r="B29" s="991" t="s">
        <v>244</v>
      </c>
      <c r="C29" s="991"/>
      <c r="D29" s="991"/>
      <c r="E29" s="991"/>
      <c r="F29" s="790"/>
      <c r="G29" s="790"/>
      <c r="H29" s="790"/>
      <c r="I29" s="790"/>
      <c r="J29" s="790"/>
      <c r="K29" s="790"/>
      <c r="L29" s="790"/>
      <c r="M29" s="790"/>
      <c r="N29" s="808"/>
    </row>
    <row r="30" spans="1:14" ht="15.75" customHeight="1">
      <c r="A30" s="808"/>
      <c r="B30" s="992" t="s">
        <v>248</v>
      </c>
      <c r="C30" s="992"/>
      <c r="D30" s="992"/>
      <c r="E30" s="992"/>
      <c r="F30" s="790"/>
      <c r="G30" s="790"/>
      <c r="H30" s="790"/>
      <c r="I30" s="790"/>
      <c r="J30" s="790"/>
      <c r="K30" s="790"/>
      <c r="L30" s="790"/>
      <c r="M30" s="790"/>
      <c r="N30" s="808"/>
    </row>
  </sheetData>
  <sheetProtection/>
  <mergeCells count="20">
    <mergeCell ref="A1:N1"/>
    <mergeCell ref="A2:N2"/>
    <mergeCell ref="A3:N3"/>
    <mergeCell ref="A4:A7"/>
    <mergeCell ref="B4:B7"/>
    <mergeCell ref="C4:N4"/>
    <mergeCell ref="C5:H5"/>
    <mergeCell ref="I5:N5"/>
    <mergeCell ref="C6:D6"/>
    <mergeCell ref="E6:F6"/>
    <mergeCell ref="A18:A22"/>
    <mergeCell ref="A23:A27"/>
    <mergeCell ref="B29:E29"/>
    <mergeCell ref="B30:E30"/>
    <mergeCell ref="K6:L6"/>
    <mergeCell ref="M6:N6"/>
    <mergeCell ref="G6:H6"/>
    <mergeCell ref="I6:J6"/>
    <mergeCell ref="A8:A12"/>
    <mergeCell ref="A13:A17"/>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92D050"/>
  </sheetPr>
  <dimension ref="A6:R34"/>
  <sheetViews>
    <sheetView zoomScaleSheetLayoutView="100" zoomScalePageLayoutView="0" workbookViewId="0" topLeftCell="A1">
      <selection activeCell="Q34" sqref="Q34"/>
    </sheetView>
  </sheetViews>
  <sheetFormatPr defaultColWidth="9.140625" defaultRowHeight="12.75"/>
  <cols>
    <col min="1" max="1" width="16.7109375" style="668" customWidth="1"/>
    <col min="2" max="16" width="7.28125" style="812" customWidth="1"/>
    <col min="17" max="17" width="6.57421875" style="668" customWidth="1"/>
    <col min="18" max="16384" width="9.140625" style="668" customWidth="1"/>
  </cols>
  <sheetData>
    <row r="6" spans="2:11" ht="12.75">
      <c r="B6" s="809"/>
      <c r="C6" s="809"/>
      <c r="D6" s="810"/>
      <c r="E6" s="811"/>
      <c r="F6" s="651"/>
      <c r="G6" s="811"/>
      <c r="H6" s="651"/>
      <c r="I6" s="811"/>
      <c r="J6" s="651"/>
      <c r="K6" s="811"/>
    </row>
    <row r="7" spans="2:11" ht="12.75">
      <c r="B7" s="809"/>
      <c r="C7" s="809"/>
      <c r="D7" s="810"/>
      <c r="E7" s="811"/>
      <c r="F7" s="651"/>
      <c r="G7" s="811"/>
      <c r="H7" s="651"/>
      <c r="I7" s="811"/>
      <c r="J7" s="651"/>
      <c r="K7" s="811"/>
    </row>
    <row r="8" spans="2:11" ht="12.75">
      <c r="B8" s="809"/>
      <c r="C8" s="809"/>
      <c r="D8" s="810"/>
      <c r="E8" s="811"/>
      <c r="F8" s="651"/>
      <c r="G8" s="811"/>
      <c r="H8" s="651"/>
      <c r="I8" s="811"/>
      <c r="J8" s="651"/>
      <c r="K8" s="811"/>
    </row>
    <row r="9" spans="2:11" ht="12.75">
      <c r="B9" s="809"/>
      <c r="C9" s="809"/>
      <c r="D9" s="810"/>
      <c r="E9" s="811"/>
      <c r="F9" s="651"/>
      <c r="G9" s="811"/>
      <c r="H9" s="651"/>
      <c r="I9" s="811"/>
      <c r="J9" s="651"/>
      <c r="K9" s="811"/>
    </row>
    <row r="10" spans="2:11" ht="12.75">
      <c r="B10" s="809"/>
      <c r="C10" s="809"/>
      <c r="D10" s="810"/>
      <c r="E10" s="811"/>
      <c r="F10" s="651"/>
      <c r="G10" s="811"/>
      <c r="H10" s="651"/>
      <c r="I10" s="811"/>
      <c r="J10" s="651"/>
      <c r="K10" s="811"/>
    </row>
    <row r="11" spans="2:11" ht="12.75">
      <c r="B11" s="809"/>
      <c r="C11" s="809"/>
      <c r="D11" s="810"/>
      <c r="E11" s="811"/>
      <c r="F11" s="651"/>
      <c r="G11" s="811"/>
      <c r="H11" s="651"/>
      <c r="I11" s="811"/>
      <c r="J11" s="651"/>
      <c r="K11" s="811"/>
    </row>
    <row r="12" spans="2:11" ht="12.75">
      <c r="B12" s="809"/>
      <c r="C12" s="809"/>
      <c r="D12" s="810"/>
      <c r="E12" s="811"/>
      <c r="F12" s="651"/>
      <c r="G12" s="811"/>
      <c r="H12" s="651"/>
      <c r="I12" s="811"/>
      <c r="J12" s="651"/>
      <c r="K12" s="811"/>
    </row>
    <row r="13" spans="2:11" ht="12.75">
      <c r="B13" s="809"/>
      <c r="C13" s="809"/>
      <c r="D13" s="810"/>
      <c r="E13" s="811"/>
      <c r="F13" s="651"/>
      <c r="G13" s="811"/>
      <c r="H13" s="651"/>
      <c r="I13" s="811"/>
      <c r="J13" s="651"/>
      <c r="K13" s="811"/>
    </row>
    <row r="14" spans="2:11" ht="12.75">
      <c r="B14" s="809"/>
      <c r="C14" s="809"/>
      <c r="D14" s="810"/>
      <c r="E14" s="811"/>
      <c r="F14" s="651"/>
      <c r="G14" s="811"/>
      <c r="H14" s="651"/>
      <c r="I14" s="813"/>
      <c r="J14" s="651"/>
      <c r="K14" s="813"/>
    </row>
    <row r="15" spans="2:11" ht="12.75">
      <c r="B15" s="809"/>
      <c r="C15" s="809"/>
      <c r="D15" s="810"/>
      <c r="E15" s="811"/>
      <c r="F15" s="657"/>
      <c r="G15" s="811"/>
      <c r="H15" s="657"/>
      <c r="I15" s="811"/>
      <c r="J15" s="657"/>
      <c r="K15" s="811"/>
    </row>
    <row r="26" ht="12.75">
      <c r="A26" s="814"/>
    </row>
    <row r="29" spans="1:16" ht="12.75">
      <c r="A29" s="1003"/>
      <c r="B29" s="1004"/>
      <c r="C29" s="1004"/>
      <c r="D29" s="1004"/>
      <c r="E29" s="1004"/>
      <c r="F29" s="1004"/>
      <c r="G29" s="1004"/>
      <c r="H29" s="1004"/>
      <c r="I29" s="1004"/>
      <c r="J29" s="1004"/>
      <c r="K29" s="1004"/>
      <c r="L29" s="1004"/>
      <c r="M29" s="1004"/>
      <c r="N29" s="1004"/>
      <c r="O29" s="1004"/>
      <c r="P29" s="1004"/>
    </row>
    <row r="30" spans="1:16" ht="13.5" thickBot="1">
      <c r="A30" s="815"/>
      <c r="B30" s="811"/>
      <c r="C30" s="811"/>
      <c r="D30" s="811"/>
      <c r="E30" s="811"/>
      <c r="F30" s="811"/>
      <c r="G30" s="811"/>
      <c r="H30" s="811"/>
      <c r="I30" s="811"/>
      <c r="J30" s="811"/>
      <c r="K30" s="811"/>
      <c r="L30" s="811"/>
      <c r="M30" s="811"/>
      <c r="N30" s="811"/>
      <c r="O30" s="811"/>
      <c r="P30" s="811"/>
    </row>
    <row r="31" spans="1:17" ht="19.5" customHeight="1" thickBot="1">
      <c r="A31" s="816" t="s">
        <v>4</v>
      </c>
      <c r="B31" s="817">
        <v>2001</v>
      </c>
      <c r="C31" s="817">
        <v>2002</v>
      </c>
      <c r="D31" s="817">
        <v>2003</v>
      </c>
      <c r="E31" s="817">
        <v>2004</v>
      </c>
      <c r="F31" s="817">
        <v>2005</v>
      </c>
      <c r="G31" s="817">
        <v>2006</v>
      </c>
      <c r="H31" s="817">
        <v>2007</v>
      </c>
      <c r="I31" s="817">
        <v>2008</v>
      </c>
      <c r="J31" s="817">
        <v>2009</v>
      </c>
      <c r="K31" s="817">
        <v>2010</v>
      </c>
      <c r="L31" s="817">
        <v>2011</v>
      </c>
      <c r="M31" s="817">
        <v>2012</v>
      </c>
      <c r="N31" s="817">
        <v>2013</v>
      </c>
      <c r="O31" s="817">
        <v>2014</v>
      </c>
      <c r="P31" s="817">
        <v>2015</v>
      </c>
      <c r="Q31" s="817">
        <v>2016</v>
      </c>
    </row>
    <row r="32" spans="1:18" ht="15.75" customHeight="1" thickBot="1">
      <c r="A32" s="818" t="s">
        <v>24</v>
      </c>
      <c r="B32" s="819">
        <v>22.56</v>
      </c>
      <c r="C32" s="819">
        <v>25.42</v>
      </c>
      <c r="D32" s="819">
        <v>30.53</v>
      </c>
      <c r="E32" s="819">
        <v>26.94</v>
      </c>
      <c r="F32" s="820">
        <f>F33+F34</f>
        <v>31.79</v>
      </c>
      <c r="G32" s="820">
        <v>26.34</v>
      </c>
      <c r="H32" s="820">
        <v>30.64</v>
      </c>
      <c r="I32" s="820">
        <v>31.99</v>
      </c>
      <c r="J32" s="821">
        <v>35.12</v>
      </c>
      <c r="K32" s="821">
        <v>34.9</v>
      </c>
      <c r="L32" s="821">
        <f>SUM(L33+L34)</f>
        <v>33.382000000000005</v>
      </c>
      <c r="M32" s="821">
        <v>38.03</v>
      </c>
      <c r="N32" s="821">
        <v>38.03</v>
      </c>
      <c r="O32" s="821">
        <v>35.79</v>
      </c>
      <c r="P32" s="821">
        <v>32.33</v>
      </c>
      <c r="Q32" s="821">
        <v>30.18</v>
      </c>
      <c r="R32" s="822"/>
    </row>
    <row r="33" spans="1:18" ht="15.75" customHeight="1" thickBot="1">
      <c r="A33" s="818" t="s">
        <v>25</v>
      </c>
      <c r="B33" s="821">
        <v>22.3</v>
      </c>
      <c r="C33" s="821">
        <v>25.16</v>
      </c>
      <c r="D33" s="821">
        <v>30.28</v>
      </c>
      <c r="E33" s="821">
        <v>26.73</v>
      </c>
      <c r="F33" s="821">
        <v>31.5</v>
      </c>
      <c r="G33" s="821">
        <v>26.17</v>
      </c>
      <c r="H33" s="821">
        <v>30.48</v>
      </c>
      <c r="I33" s="820">
        <v>31.84</v>
      </c>
      <c r="J33" s="821">
        <v>34.929</v>
      </c>
      <c r="K33" s="821">
        <v>34.703</v>
      </c>
      <c r="L33" s="821">
        <v>33.188</v>
      </c>
      <c r="M33" s="821">
        <v>37.8</v>
      </c>
      <c r="N33" s="821">
        <v>37.83</v>
      </c>
      <c r="O33" s="821">
        <v>35.61</v>
      </c>
      <c r="P33" s="821">
        <v>32.12</v>
      </c>
      <c r="Q33" s="821">
        <v>30.051</v>
      </c>
      <c r="R33" s="822"/>
    </row>
    <row r="34" spans="1:17" ht="15.75" customHeight="1" thickBot="1">
      <c r="A34" s="818" t="s">
        <v>26</v>
      </c>
      <c r="B34" s="821">
        <v>0.26</v>
      </c>
      <c r="C34" s="821">
        <v>0.26</v>
      </c>
      <c r="D34" s="821">
        <v>0.25</v>
      </c>
      <c r="E34" s="821">
        <v>0.21</v>
      </c>
      <c r="F34" s="821">
        <v>0.29</v>
      </c>
      <c r="G34" s="821">
        <v>0.17</v>
      </c>
      <c r="H34" s="821">
        <v>0.16</v>
      </c>
      <c r="I34" s="821">
        <v>0.15</v>
      </c>
      <c r="J34" s="821">
        <v>0.19</v>
      </c>
      <c r="K34" s="821">
        <v>0.2</v>
      </c>
      <c r="L34" s="821">
        <v>0.194</v>
      </c>
      <c r="M34" s="821">
        <v>0.23</v>
      </c>
      <c r="N34" s="821">
        <v>0.2</v>
      </c>
      <c r="O34" s="821">
        <v>0.18</v>
      </c>
      <c r="P34" s="821">
        <v>0.21</v>
      </c>
      <c r="Q34" s="821">
        <v>0.13</v>
      </c>
    </row>
  </sheetData>
  <sheetProtection/>
  <mergeCells count="1">
    <mergeCell ref="A29:P29"/>
  </mergeCells>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rgb="FF92D050"/>
  </sheetPr>
  <dimension ref="A1:O23"/>
  <sheetViews>
    <sheetView zoomScaleSheetLayoutView="100" zoomScalePageLayoutView="0" workbookViewId="0" topLeftCell="A1">
      <selection activeCell="A1" sqref="A1:L1"/>
    </sheetView>
  </sheetViews>
  <sheetFormatPr defaultColWidth="9.140625" defaultRowHeight="12.75"/>
  <cols>
    <col min="1" max="1" width="12.7109375" style="0" customWidth="1"/>
    <col min="2" max="3" width="12.421875" style="0" customWidth="1"/>
    <col min="4" max="4" width="9.7109375" style="0" customWidth="1"/>
    <col min="5" max="5" width="7.7109375" style="0" customWidth="1"/>
    <col min="6" max="6" width="9.7109375" style="0" customWidth="1"/>
    <col min="7" max="7" width="7.7109375" style="0" customWidth="1"/>
    <col min="8" max="8" width="9.7109375" style="0" customWidth="1"/>
    <col min="9" max="9" width="7.7109375" style="0" customWidth="1"/>
    <col min="10" max="10" width="9.7109375" style="0" customWidth="1"/>
    <col min="11" max="11" width="7.7109375" style="0" customWidth="1"/>
    <col min="12" max="12" width="11.57421875" style="0" customWidth="1"/>
    <col min="14" max="14" width="12.00390625" style="0" customWidth="1"/>
  </cols>
  <sheetData>
    <row r="1" spans="1:12" ht="16.5" customHeight="1">
      <c r="A1" s="1006" t="s">
        <v>0</v>
      </c>
      <c r="B1" s="1006"/>
      <c r="C1" s="1006"/>
      <c r="D1" s="1006"/>
      <c r="E1" s="1006"/>
      <c r="F1" s="1006"/>
      <c r="G1" s="1006"/>
      <c r="H1" s="1006"/>
      <c r="I1" s="1006"/>
      <c r="J1" s="1006"/>
      <c r="K1" s="1006"/>
      <c r="L1" s="1006"/>
    </row>
    <row r="2" spans="1:12" ht="16.5" customHeight="1">
      <c r="A2" s="1006" t="s">
        <v>385</v>
      </c>
      <c r="B2" s="1006"/>
      <c r="C2" s="1006"/>
      <c r="D2" s="1006"/>
      <c r="E2" s="1006"/>
      <c r="F2" s="1006"/>
      <c r="G2" s="1006"/>
      <c r="H2" s="1006"/>
      <c r="I2" s="1006"/>
      <c r="J2" s="1006"/>
      <c r="K2" s="1006"/>
      <c r="L2" s="1006"/>
    </row>
    <row r="3" spans="1:12" ht="12" customHeight="1" thickBot="1">
      <c r="A3" s="1008"/>
      <c r="B3" s="1008"/>
      <c r="C3" s="1008"/>
      <c r="D3" s="1008"/>
      <c r="E3" s="1008"/>
      <c r="F3" s="1008"/>
      <c r="G3" s="1008"/>
      <c r="H3" s="1008"/>
      <c r="I3" s="1008"/>
      <c r="J3" s="1008"/>
      <c r="K3" s="1008"/>
      <c r="L3" s="1008"/>
    </row>
    <row r="4" spans="1:12" ht="24.75" customHeight="1" thickTop="1">
      <c r="A4" s="975" t="s">
        <v>3</v>
      </c>
      <c r="B4" s="978" t="s">
        <v>53</v>
      </c>
      <c r="C4" s="981" t="s">
        <v>55</v>
      </c>
      <c r="D4" s="981" t="s">
        <v>77</v>
      </c>
      <c r="E4" s="981"/>
      <c r="F4" s="981"/>
      <c r="G4" s="981"/>
      <c r="H4" s="981"/>
      <c r="I4" s="981"/>
      <c r="J4" s="981"/>
      <c r="K4" s="981"/>
      <c r="L4" s="982" t="s">
        <v>78</v>
      </c>
    </row>
    <row r="5" spans="1:12" ht="27.75" customHeight="1" thickBot="1">
      <c r="A5" s="977"/>
      <c r="B5" s="980"/>
      <c r="C5" s="1009"/>
      <c r="D5" s="132" t="s">
        <v>57</v>
      </c>
      <c r="E5" s="132" t="s">
        <v>44</v>
      </c>
      <c r="F5" s="132" t="s">
        <v>12</v>
      </c>
      <c r="G5" s="132" t="s">
        <v>44</v>
      </c>
      <c r="H5" s="132" t="s">
        <v>58</v>
      </c>
      <c r="I5" s="132" t="s">
        <v>44</v>
      </c>
      <c r="J5" s="132" t="s">
        <v>59</v>
      </c>
      <c r="K5" s="132" t="s">
        <v>44</v>
      </c>
      <c r="L5" s="1007"/>
    </row>
    <row r="6" spans="1:12" ht="16.5" customHeight="1" thickTop="1">
      <c r="A6" s="136" t="s">
        <v>18</v>
      </c>
      <c r="B6" s="161">
        <v>3906</v>
      </c>
      <c r="C6" s="129">
        <v>4341</v>
      </c>
      <c r="D6" s="162">
        <v>906</v>
      </c>
      <c r="E6" s="130">
        <f>D6/B6*100</f>
        <v>23.195084485407065</v>
      </c>
      <c r="F6" s="163">
        <v>2232</v>
      </c>
      <c r="G6" s="130">
        <f>F6/B6*100</f>
        <v>57.14285714285714</v>
      </c>
      <c r="H6" s="163">
        <v>215</v>
      </c>
      <c r="I6" s="130">
        <f>H6/B6*100</f>
        <v>5.504352278545827</v>
      </c>
      <c r="J6" s="163">
        <v>526</v>
      </c>
      <c r="K6" s="130">
        <f>J6/B6*100</f>
        <v>13.466461853558629</v>
      </c>
      <c r="L6" s="919">
        <f>B6*10000/537868</f>
        <v>72.62004804152691</v>
      </c>
    </row>
    <row r="7" spans="1:12" ht="16.5" customHeight="1">
      <c r="A7" s="137" t="s">
        <v>19</v>
      </c>
      <c r="B7" s="159">
        <v>2730</v>
      </c>
      <c r="C7" s="8">
        <v>3150</v>
      </c>
      <c r="D7" s="4">
        <v>568</v>
      </c>
      <c r="E7" s="17">
        <f aca="true" t="shared" si="0" ref="E7:E14">D7/B7*100</f>
        <v>20.805860805860807</v>
      </c>
      <c r="F7" s="116">
        <v>1764</v>
      </c>
      <c r="G7" s="17">
        <f aca="true" t="shared" si="1" ref="G7:G14">F7/B7*100</f>
        <v>64.61538461538461</v>
      </c>
      <c r="H7" s="116">
        <v>110</v>
      </c>
      <c r="I7" s="17">
        <f aca="true" t="shared" si="2" ref="I7:I14">H7/B7*100</f>
        <v>4.029304029304029</v>
      </c>
      <c r="J7" s="116">
        <v>280</v>
      </c>
      <c r="K7" s="17">
        <f>J7/B7*100</f>
        <v>10.256410256410255</v>
      </c>
      <c r="L7" s="919">
        <f>B7*10000/481904</f>
        <v>56.65028719412995</v>
      </c>
    </row>
    <row r="8" spans="1:12" ht="16.5" customHeight="1">
      <c r="A8" s="137" t="s">
        <v>20</v>
      </c>
      <c r="B8" s="160">
        <v>2242</v>
      </c>
      <c r="C8" s="8">
        <v>2601</v>
      </c>
      <c r="D8" s="4">
        <v>489</v>
      </c>
      <c r="E8" s="17">
        <f t="shared" si="0"/>
        <v>21.810883140053523</v>
      </c>
      <c r="F8" s="116">
        <v>1409</v>
      </c>
      <c r="G8" s="17">
        <f t="shared" si="1"/>
        <v>62.845673505798395</v>
      </c>
      <c r="H8" s="116">
        <v>56</v>
      </c>
      <c r="I8" s="17">
        <f t="shared" si="2"/>
        <v>2.4977698483496877</v>
      </c>
      <c r="J8" s="116">
        <v>265</v>
      </c>
      <c r="K8" s="17">
        <f aca="true" t="shared" si="3" ref="K8:K15">J8/B8*100</f>
        <v>11.819803746654772</v>
      </c>
      <c r="L8" s="919">
        <f>B8*10000/509701</f>
        <v>43.98657251996759</v>
      </c>
    </row>
    <row r="9" spans="1:12" ht="16.5" customHeight="1">
      <c r="A9" s="137" t="s">
        <v>21</v>
      </c>
      <c r="B9" s="159">
        <v>2830</v>
      </c>
      <c r="C9" s="8">
        <v>3356</v>
      </c>
      <c r="D9" s="4">
        <v>522</v>
      </c>
      <c r="E9" s="17">
        <f t="shared" si="0"/>
        <v>18.445229681978798</v>
      </c>
      <c r="F9" s="116">
        <v>1917</v>
      </c>
      <c r="G9" s="17">
        <f t="shared" si="1"/>
        <v>67.73851590106007</v>
      </c>
      <c r="H9" s="116">
        <v>103</v>
      </c>
      <c r="I9" s="17">
        <f t="shared" si="2"/>
        <v>3.6395759717314484</v>
      </c>
      <c r="J9" s="116">
        <v>262</v>
      </c>
      <c r="K9" s="17">
        <f t="shared" si="3"/>
        <v>9.257950530035336</v>
      </c>
      <c r="L9" s="919">
        <f>B9*10000/589140</f>
        <v>48.036120446752896</v>
      </c>
    </row>
    <row r="10" spans="1:12" ht="16.5" customHeight="1">
      <c r="A10" s="137" t="s">
        <v>22</v>
      </c>
      <c r="B10" s="160">
        <v>2640</v>
      </c>
      <c r="C10" s="8">
        <v>3113</v>
      </c>
      <c r="D10" s="4">
        <v>429</v>
      </c>
      <c r="E10" s="17">
        <f t="shared" si="0"/>
        <v>16.25</v>
      </c>
      <c r="F10" s="116">
        <v>1584</v>
      </c>
      <c r="G10" s="17">
        <f t="shared" si="1"/>
        <v>60</v>
      </c>
      <c r="H10" s="116">
        <v>174</v>
      </c>
      <c r="I10" s="17">
        <f t="shared" si="2"/>
        <v>6.59090909090909</v>
      </c>
      <c r="J10" s="116">
        <v>430</v>
      </c>
      <c r="K10" s="17">
        <f t="shared" si="3"/>
        <v>16.28787878787879</v>
      </c>
      <c r="L10" s="919">
        <f>B10*10000/583450</f>
        <v>45.24809323849516</v>
      </c>
    </row>
    <row r="11" spans="1:12" ht="16.5" customHeight="1">
      <c r="A11" s="137" t="s">
        <v>23</v>
      </c>
      <c r="B11" s="160">
        <v>3883</v>
      </c>
      <c r="C11" s="8">
        <v>4493</v>
      </c>
      <c r="D11" s="4">
        <v>608</v>
      </c>
      <c r="E11" s="17">
        <f t="shared" si="0"/>
        <v>15.657996394540305</v>
      </c>
      <c r="F11" s="116">
        <v>2393</v>
      </c>
      <c r="G11" s="17">
        <f t="shared" si="1"/>
        <v>61.627607519958794</v>
      </c>
      <c r="H11" s="116">
        <v>139</v>
      </c>
      <c r="I11" s="17">
        <f t="shared" si="2"/>
        <v>3.579706412567602</v>
      </c>
      <c r="J11" s="116">
        <v>683</v>
      </c>
      <c r="K11" s="17">
        <f t="shared" si="3"/>
        <v>17.58949266031419</v>
      </c>
      <c r="L11" s="919">
        <f>B11*10000/556465</f>
        <v>69.77977051566586</v>
      </c>
    </row>
    <row r="12" spans="1:12" ht="16.5" customHeight="1">
      <c r="A12" s="137" t="s">
        <v>12</v>
      </c>
      <c r="B12" s="160">
        <v>3998</v>
      </c>
      <c r="C12" s="8">
        <v>4625</v>
      </c>
      <c r="D12" s="4">
        <v>518</v>
      </c>
      <c r="E12" s="17">
        <f t="shared" si="0"/>
        <v>12.956478239119559</v>
      </c>
      <c r="F12" s="116">
        <v>2532</v>
      </c>
      <c r="G12" s="17">
        <f t="shared" si="1"/>
        <v>63.331665832916464</v>
      </c>
      <c r="H12" s="116">
        <v>169</v>
      </c>
      <c r="I12" s="17">
        <f t="shared" si="2"/>
        <v>4.227113556778389</v>
      </c>
      <c r="J12" s="116">
        <v>659</v>
      </c>
      <c r="K12" s="17">
        <f t="shared" si="3"/>
        <v>16.483241620810404</v>
      </c>
      <c r="L12" s="919">
        <f>B12*10000/675267</f>
        <v>59.20621028422831</v>
      </c>
    </row>
    <row r="13" spans="1:12" ht="16.5" customHeight="1">
      <c r="A13" s="137" t="s">
        <v>13</v>
      </c>
      <c r="B13" s="160">
        <v>4828</v>
      </c>
      <c r="C13" s="8">
        <v>5382</v>
      </c>
      <c r="D13" s="4">
        <v>797</v>
      </c>
      <c r="E13" s="17">
        <f t="shared" si="0"/>
        <v>16.50787075393538</v>
      </c>
      <c r="F13" s="116">
        <v>3023</v>
      </c>
      <c r="G13" s="17">
        <f t="shared" si="1"/>
        <v>62.613918806959404</v>
      </c>
      <c r="H13" s="116">
        <v>161</v>
      </c>
      <c r="I13" s="17">
        <f t="shared" si="2"/>
        <v>3.3347141673570837</v>
      </c>
      <c r="J13" s="116">
        <v>759</v>
      </c>
      <c r="K13" s="17">
        <f t="shared" si="3"/>
        <v>15.72079536039768</v>
      </c>
      <c r="L13" s="919">
        <f>B13*10000/661320</f>
        <v>73.00550414322869</v>
      </c>
    </row>
    <row r="14" spans="1:12" ht="16.5" customHeight="1" thickBot="1">
      <c r="A14" s="143" t="s">
        <v>182</v>
      </c>
      <c r="B14" s="164">
        <v>130</v>
      </c>
      <c r="C14" s="144">
        <v>215</v>
      </c>
      <c r="D14" s="165">
        <v>34</v>
      </c>
      <c r="E14" s="145">
        <f t="shared" si="0"/>
        <v>26.153846153846157</v>
      </c>
      <c r="F14" s="156">
        <v>73</v>
      </c>
      <c r="G14" s="145">
        <f t="shared" si="1"/>
        <v>56.15384615384615</v>
      </c>
      <c r="H14" s="156">
        <v>20</v>
      </c>
      <c r="I14" s="145">
        <f t="shared" si="2"/>
        <v>15.384615384615385</v>
      </c>
      <c r="J14" s="156">
        <v>3</v>
      </c>
      <c r="K14" s="145">
        <f t="shared" si="3"/>
        <v>2.307692307692308</v>
      </c>
      <c r="L14" s="919" t="s">
        <v>179</v>
      </c>
    </row>
    <row r="15" spans="1:15" ht="24" customHeight="1" thickBot="1" thickTop="1">
      <c r="A15" s="148" t="s">
        <v>14</v>
      </c>
      <c r="B15" s="166">
        <f>SUM(B6:B14)</f>
        <v>27187</v>
      </c>
      <c r="C15" s="150">
        <f>SUM(C6:C14)</f>
        <v>31276</v>
      </c>
      <c r="D15" s="167">
        <f>SUM(D6:D14)</f>
        <v>4871</v>
      </c>
      <c r="E15" s="151">
        <f>D15/B15*100</f>
        <v>17.916651340714314</v>
      </c>
      <c r="F15" s="158">
        <f>SUM(F6:F14)</f>
        <v>16927</v>
      </c>
      <c r="G15" s="151">
        <f>F15/B15*100</f>
        <v>62.26137492183764</v>
      </c>
      <c r="H15" s="158">
        <f>SUM(H6:H14)</f>
        <v>1147</v>
      </c>
      <c r="I15" s="151">
        <f>H15/B15*100</f>
        <v>4.218928164196123</v>
      </c>
      <c r="J15" s="158">
        <f>SUM(J6:J14)</f>
        <v>3867</v>
      </c>
      <c r="K15" s="151">
        <f t="shared" si="3"/>
        <v>14.223709861330782</v>
      </c>
      <c r="L15" s="686">
        <f>B15*10000/4595115</f>
        <v>59.16500457551117</v>
      </c>
      <c r="N15" s="7"/>
      <c r="O15" s="36"/>
    </row>
    <row r="16" spans="1:12" ht="12" customHeight="1" thickTop="1">
      <c r="A16" s="115"/>
      <c r="B16" s="45"/>
      <c r="C16" s="7"/>
      <c r="D16" s="7"/>
      <c r="E16" s="3"/>
      <c r="F16" s="3"/>
      <c r="G16" s="3"/>
      <c r="H16" s="3"/>
      <c r="I16" s="3"/>
      <c r="J16" s="3"/>
      <c r="K16" s="3"/>
      <c r="L16" s="3"/>
    </row>
    <row r="17" spans="1:13" ht="12.75">
      <c r="A17" s="20"/>
      <c r="B17" s="1005" t="s">
        <v>249</v>
      </c>
      <c r="C17" s="1005"/>
      <c r="D17" s="1005"/>
      <c r="E17" s="1005"/>
      <c r="M17" s="7"/>
    </row>
    <row r="18" spans="2:14" ht="12.75">
      <c r="B18" s="1005" t="s">
        <v>250</v>
      </c>
      <c r="C18" s="1005"/>
      <c r="D18" s="1005"/>
      <c r="E18" s="1005"/>
      <c r="N18" s="7"/>
    </row>
    <row r="19" spans="2:10" ht="11.25" customHeight="1">
      <c r="B19" s="46"/>
      <c r="C19" s="46"/>
      <c r="D19" s="416"/>
      <c r="E19" s="416"/>
      <c r="F19" s="417"/>
      <c r="G19" s="417"/>
      <c r="H19" s="7"/>
      <c r="J19" s="7"/>
    </row>
    <row r="22" ht="12.75">
      <c r="M22" s="7"/>
    </row>
    <row r="23" ht="12.75">
      <c r="M23" s="7"/>
    </row>
  </sheetData>
  <sheetProtection/>
  <mergeCells count="10">
    <mergeCell ref="B17:E17"/>
    <mergeCell ref="B18:E18"/>
    <mergeCell ref="D4:K4"/>
    <mergeCell ref="A1:L1"/>
    <mergeCell ref="L4:L5"/>
    <mergeCell ref="A3:L3"/>
    <mergeCell ref="A2:L2"/>
    <mergeCell ref="A4:A5"/>
    <mergeCell ref="B4:B5"/>
    <mergeCell ref="C4:C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G15 E15 I15" formula="1"/>
  </ignoredErrors>
</worksheet>
</file>

<file path=xl/worksheets/sheet9.xml><?xml version="1.0" encoding="utf-8"?>
<worksheet xmlns="http://schemas.openxmlformats.org/spreadsheetml/2006/main" xmlns:r="http://schemas.openxmlformats.org/officeDocument/2006/relationships">
  <sheetPr>
    <tabColor rgb="FF92D050"/>
  </sheetPr>
  <dimension ref="A6:Q33"/>
  <sheetViews>
    <sheetView zoomScaleSheetLayoutView="100" zoomScalePageLayoutView="0" workbookViewId="0" topLeftCell="A1">
      <selection activeCell="Q32" sqref="Q32"/>
    </sheetView>
  </sheetViews>
  <sheetFormatPr defaultColWidth="9.140625" defaultRowHeight="12.75"/>
  <cols>
    <col min="1" max="1" width="16.7109375" style="0" customWidth="1"/>
    <col min="2" max="17" width="7.00390625" style="0" customWidth="1"/>
  </cols>
  <sheetData>
    <row r="6" spans="2:11" ht="12.75">
      <c r="B6" s="79"/>
      <c r="C6" s="79"/>
      <c r="D6" s="80"/>
      <c r="E6" s="2"/>
      <c r="F6" s="50"/>
      <c r="G6" s="2"/>
      <c r="H6" s="50"/>
      <c r="I6" s="2"/>
      <c r="J6" s="50"/>
      <c r="K6" s="2"/>
    </row>
    <row r="7" spans="2:11" ht="12.75">
      <c r="B7" s="79"/>
      <c r="C7" s="79"/>
      <c r="D7" s="80"/>
      <c r="E7" s="2"/>
      <c r="F7" s="50"/>
      <c r="G7" s="2"/>
      <c r="H7" s="50"/>
      <c r="I7" s="2"/>
      <c r="J7" s="50"/>
      <c r="K7" s="2"/>
    </row>
    <row r="8" spans="2:11" ht="12.75">
      <c r="B8" s="79"/>
      <c r="C8" s="79"/>
      <c r="D8" s="80"/>
      <c r="E8" s="2"/>
      <c r="F8" s="50"/>
      <c r="G8" s="2"/>
      <c r="H8" s="50"/>
      <c r="I8" s="2"/>
      <c r="J8" s="50"/>
      <c r="K8" s="2"/>
    </row>
    <row r="9" spans="2:11" ht="12.75">
      <c r="B9" s="79"/>
      <c r="C9" s="79"/>
      <c r="D9" s="80"/>
      <c r="E9" s="2"/>
      <c r="F9" s="50"/>
      <c r="G9" s="2"/>
      <c r="H9" s="50"/>
      <c r="I9" s="2"/>
      <c r="J9" s="50"/>
      <c r="K9" s="2"/>
    </row>
    <row r="10" spans="2:11" ht="12.75">
      <c r="B10" s="79"/>
      <c r="C10" s="79"/>
      <c r="D10" s="80"/>
      <c r="E10" s="2"/>
      <c r="F10" s="50"/>
      <c r="G10" s="2"/>
      <c r="H10" s="50"/>
      <c r="I10" s="2"/>
      <c r="J10" s="50"/>
      <c r="K10" s="2"/>
    </row>
    <row r="11" spans="2:11" ht="12.75">
      <c r="B11" s="79"/>
      <c r="C11" s="79"/>
      <c r="D11" s="80"/>
      <c r="E11" s="2"/>
      <c r="F11" s="50"/>
      <c r="G11" s="2"/>
      <c r="H11" s="50"/>
      <c r="I11" s="2"/>
      <c r="J11" s="50"/>
      <c r="K11" s="2"/>
    </row>
    <row r="12" spans="2:11" ht="12.75">
      <c r="B12" s="79"/>
      <c r="C12" s="79"/>
      <c r="D12" s="80"/>
      <c r="E12" s="2"/>
      <c r="F12" s="50"/>
      <c r="G12" s="2"/>
      <c r="H12" s="50"/>
      <c r="I12" s="2"/>
      <c r="J12" s="50"/>
      <c r="K12" s="2"/>
    </row>
    <row r="13" spans="2:11" ht="12.75">
      <c r="B13" s="79"/>
      <c r="C13" s="79"/>
      <c r="D13" s="80"/>
      <c r="E13" s="2"/>
      <c r="F13" s="50"/>
      <c r="G13" s="2"/>
      <c r="H13" s="50"/>
      <c r="I13" s="2"/>
      <c r="J13" s="50"/>
      <c r="K13" s="2"/>
    </row>
    <row r="14" spans="2:11" ht="12.75">
      <c r="B14" s="79"/>
      <c r="C14" s="79"/>
      <c r="D14" s="80"/>
      <c r="E14" s="2"/>
      <c r="F14" s="50"/>
      <c r="G14" s="2"/>
      <c r="H14" s="50"/>
      <c r="I14" s="21"/>
      <c r="J14" s="50"/>
      <c r="K14" s="21"/>
    </row>
    <row r="15" spans="2:11" ht="12.75">
      <c r="B15" s="79"/>
      <c r="C15" s="79"/>
      <c r="D15" s="80"/>
      <c r="E15" s="2"/>
      <c r="F15" s="51"/>
      <c r="G15" s="2"/>
      <c r="H15" s="51"/>
      <c r="I15" s="2"/>
      <c r="J15" s="51"/>
      <c r="K15" s="2"/>
    </row>
    <row r="16" ht="12.75">
      <c r="B16" s="20"/>
    </row>
    <row r="26" ht="12.75">
      <c r="A26" s="41"/>
    </row>
    <row r="29" ht="12.75">
      <c r="A29" s="42"/>
    </row>
    <row r="30" ht="19.5" customHeight="1" thickBot="1">
      <c r="A30" s="42"/>
    </row>
    <row r="31" spans="1:17" ht="19.5" customHeight="1" thickBot="1">
      <c r="A31" s="95" t="s">
        <v>4</v>
      </c>
      <c r="B31" s="95">
        <v>2001</v>
      </c>
      <c r="C31" s="95">
        <v>2002</v>
      </c>
      <c r="D31" s="95">
        <v>2003</v>
      </c>
      <c r="E31" s="95">
        <v>2004</v>
      </c>
      <c r="F31" s="95">
        <v>2005</v>
      </c>
      <c r="G31" s="95">
        <v>2006</v>
      </c>
      <c r="H31" s="95">
        <v>2007</v>
      </c>
      <c r="I31" s="95">
        <v>2008</v>
      </c>
      <c r="J31" s="95">
        <v>2009</v>
      </c>
      <c r="K31" s="95">
        <v>2010</v>
      </c>
      <c r="L31" s="95">
        <v>2011</v>
      </c>
      <c r="M31" s="95">
        <v>2012</v>
      </c>
      <c r="N31" s="95">
        <v>2013</v>
      </c>
      <c r="O31" s="95">
        <v>2014</v>
      </c>
      <c r="P31" s="95">
        <v>2015</v>
      </c>
      <c r="Q31" s="95">
        <v>2016</v>
      </c>
    </row>
    <row r="32" spans="1:17" s="13" customFormat="1" ht="27" customHeight="1" thickBot="1">
      <c r="A32" s="96" t="s">
        <v>210</v>
      </c>
      <c r="B32" s="97">
        <v>23.2</v>
      </c>
      <c r="C32" s="97">
        <v>24.1</v>
      </c>
      <c r="D32" s="97">
        <v>27.2</v>
      </c>
      <c r="E32" s="97">
        <v>26.8</v>
      </c>
      <c r="F32" s="97">
        <v>27.7</v>
      </c>
      <c r="G32" s="97">
        <v>25.8</v>
      </c>
      <c r="H32" s="97">
        <v>27.1</v>
      </c>
      <c r="I32" s="97">
        <v>28.7</v>
      </c>
      <c r="J32" s="97">
        <v>30.9</v>
      </c>
      <c r="K32" s="97">
        <v>31.2</v>
      </c>
      <c r="L32" s="127">
        <v>30.1</v>
      </c>
      <c r="M32" s="127">
        <v>35.08</v>
      </c>
      <c r="N32" s="127">
        <v>36.079</v>
      </c>
      <c r="O32" s="127">
        <v>33.61</v>
      </c>
      <c r="P32" s="127">
        <v>29.7</v>
      </c>
      <c r="Q32" s="127">
        <v>27.2</v>
      </c>
    </row>
    <row r="33" spans="1:16" ht="12.75">
      <c r="A33" s="43"/>
      <c r="P33" s="28"/>
    </row>
  </sheetData>
  <sheetProtection/>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Bihun</dc:creator>
  <cp:keywords/>
  <dc:description/>
  <cp:lastModifiedBy>JURIA Marcel</cp:lastModifiedBy>
  <cp:lastPrinted>2017-08-23T12:34:25Z</cp:lastPrinted>
  <dcterms:created xsi:type="dcterms:W3CDTF">2005-03-17T10:35:27Z</dcterms:created>
  <dcterms:modified xsi:type="dcterms:W3CDTF">2017-11-28T06:52:27Z</dcterms:modified>
  <cp:category/>
  <cp:version/>
  <cp:contentType/>
  <cp:contentStatus/>
</cp:coreProperties>
</file>