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0" yWindow="0" windowWidth="23040" windowHeight="9195" activeTab="1"/>
  </bookViews>
  <sheets>
    <sheet name="SUMAR" sheetId="3" r:id="rId1"/>
    <sheet name="Kalkulacka_OBMENA IKT" sheetId="1" r:id="rId2"/>
    <sheet name="Kalkulacka_PODPORA_Agendy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2" l="1"/>
  <c r="K46" i="2"/>
  <c r="J46" i="2"/>
  <c r="I46" i="2"/>
  <c r="H46" i="2"/>
  <c r="G46" i="2"/>
  <c r="F46" i="2"/>
  <c r="E46" i="2"/>
  <c r="D46" i="2"/>
  <c r="C46" i="2"/>
  <c r="L45" i="2"/>
  <c r="K45" i="2"/>
  <c r="J45" i="2"/>
  <c r="I45" i="2"/>
  <c r="H45" i="2"/>
  <c r="G45" i="2"/>
  <c r="F45" i="2"/>
  <c r="E45" i="2"/>
  <c r="D45" i="2"/>
  <c r="C45" i="2"/>
  <c r="B44" i="2"/>
  <c r="B43" i="2"/>
  <c r="C39" i="2"/>
  <c r="C38" i="2"/>
  <c r="E36" i="2"/>
  <c r="F36" i="2" s="1"/>
  <c r="G36" i="2" s="1"/>
  <c r="H36" i="2" s="1"/>
  <c r="I36" i="2" s="1"/>
  <c r="J36" i="2" s="1"/>
  <c r="K36" i="2" s="1"/>
  <c r="L36" i="2" s="1"/>
  <c r="D36" i="2"/>
  <c r="D35" i="2"/>
  <c r="E35" i="2" s="1"/>
  <c r="F35" i="2" s="1"/>
  <c r="G35" i="2" s="1"/>
  <c r="H35" i="2" s="1"/>
  <c r="I35" i="2" s="1"/>
  <c r="J35" i="2" s="1"/>
  <c r="K35" i="2" s="1"/>
  <c r="L35" i="2" s="1"/>
  <c r="C30" i="2"/>
  <c r="C37" i="2" s="1"/>
  <c r="D23" i="2"/>
  <c r="E23" i="2" s="1"/>
  <c r="F23" i="2" s="1"/>
  <c r="G23" i="2" s="1"/>
  <c r="H23" i="2" s="1"/>
  <c r="I23" i="2" s="1"/>
  <c r="J23" i="2" s="1"/>
  <c r="K23" i="2" s="1"/>
  <c r="L23" i="2" s="1"/>
  <c r="D22" i="2"/>
  <c r="E22" i="2" s="1"/>
  <c r="F22" i="2" s="1"/>
  <c r="G22" i="2" s="1"/>
  <c r="H22" i="2" s="1"/>
  <c r="I22" i="2" s="1"/>
  <c r="J22" i="2" s="1"/>
  <c r="K22" i="2" s="1"/>
  <c r="L22" i="2" s="1"/>
  <c r="C17" i="2"/>
  <c r="D14" i="2"/>
  <c r="B13" i="2"/>
  <c r="B3" i="2"/>
  <c r="D38" i="1"/>
  <c r="D37" i="1"/>
  <c r="C37" i="1"/>
  <c r="B36" i="1"/>
  <c r="D35" i="1"/>
  <c r="E35" i="1" s="1"/>
  <c r="B34" i="1"/>
  <c r="B33" i="1"/>
  <c r="E26" i="1"/>
  <c r="D26" i="1"/>
  <c r="C26" i="1"/>
  <c r="D25" i="1"/>
  <c r="E25" i="1" s="1"/>
  <c r="H24" i="1"/>
  <c r="D24" i="1"/>
  <c r="E24" i="1" s="1"/>
  <c r="F24" i="1" s="1"/>
  <c r="G24" i="1" s="1"/>
  <c r="B23" i="1"/>
  <c r="B22" i="1"/>
  <c r="D17" i="1"/>
  <c r="C17" i="1"/>
  <c r="C5" i="1" s="1"/>
  <c r="B16" i="1"/>
  <c r="J15" i="1"/>
  <c r="I15" i="1"/>
  <c r="H15" i="1"/>
  <c r="D15" i="1"/>
  <c r="C15" i="1"/>
  <c r="B13" i="1"/>
  <c r="B3" i="1"/>
  <c r="L3" i="3"/>
  <c r="B3" i="3" s="1"/>
  <c r="K3" i="3"/>
  <c r="J3" i="3"/>
  <c r="I3" i="3"/>
  <c r="H3" i="3"/>
  <c r="G3" i="3"/>
  <c r="F3" i="3"/>
  <c r="E3" i="3"/>
  <c r="D3" i="3"/>
  <c r="C3" i="3"/>
  <c r="I24" i="1" l="1"/>
  <c r="J24" i="1" s="1"/>
  <c r="K24" i="1" s="1"/>
  <c r="L24" i="1" s="1"/>
  <c r="F35" i="1"/>
  <c r="E37" i="1"/>
  <c r="F25" i="1"/>
  <c r="E27" i="1"/>
  <c r="D27" i="1"/>
  <c r="D4" i="1" s="1"/>
  <c r="C27" i="1"/>
  <c r="D5" i="1"/>
  <c r="C38" i="1"/>
  <c r="C24" i="2"/>
  <c r="C25" i="2"/>
  <c r="D17" i="2"/>
  <c r="C40" i="2"/>
  <c r="G15" i="1"/>
  <c r="F15" i="1"/>
  <c r="E15" i="1"/>
  <c r="K15" i="1"/>
  <c r="L15" i="1"/>
  <c r="D25" i="2"/>
  <c r="D30" i="2"/>
  <c r="D38" i="2"/>
  <c r="E14" i="2"/>
  <c r="G25" i="1" l="1"/>
  <c r="F26" i="1"/>
  <c r="E38" i="1"/>
  <c r="F14" i="2"/>
  <c r="B15" i="1"/>
  <c r="H17" i="1"/>
  <c r="D26" i="2"/>
  <c r="C26" i="2"/>
  <c r="C4" i="2" s="1"/>
  <c r="J17" i="1"/>
  <c r="C4" i="1"/>
  <c r="G35" i="1"/>
  <c r="F37" i="1"/>
  <c r="E4" i="1"/>
  <c r="F17" i="1"/>
  <c r="G17" i="1"/>
  <c r="D27" i="2"/>
  <c r="D5" i="2" s="1"/>
  <c r="C27" i="2"/>
  <c r="C5" i="2" s="1"/>
  <c r="D1" i="1"/>
  <c r="I17" i="1"/>
  <c r="D40" i="2"/>
  <c r="E17" i="1"/>
  <c r="D37" i="2"/>
  <c r="E30" i="2"/>
  <c r="E38" i="2" s="1"/>
  <c r="B24" i="1"/>
  <c r="L17" i="1"/>
  <c r="E17" i="2"/>
  <c r="D24" i="2"/>
  <c r="K17" i="1"/>
  <c r="E40" i="2" l="1"/>
  <c r="F17" i="2"/>
  <c r="E24" i="2"/>
  <c r="D39" i="2"/>
  <c r="D4" i="2" s="1"/>
  <c r="E5" i="1"/>
  <c r="B17" i="1"/>
  <c r="F38" i="1"/>
  <c r="C1" i="2"/>
  <c r="C5" i="3"/>
  <c r="E25" i="2"/>
  <c r="E37" i="2"/>
  <c r="F30" i="2"/>
  <c r="F5" i="1"/>
  <c r="G14" i="2"/>
  <c r="H35" i="1"/>
  <c r="G37" i="1"/>
  <c r="F27" i="1"/>
  <c r="C4" i="3"/>
  <c r="C6" i="3" s="1"/>
  <c r="C1" i="1"/>
  <c r="H25" i="1"/>
  <c r="G26" i="1"/>
  <c r="D5" i="3"/>
  <c r="D4" i="3" l="1"/>
  <c r="D6" i="3" s="1"/>
  <c r="D1" i="2"/>
  <c r="F37" i="2"/>
  <c r="G30" i="2"/>
  <c r="G17" i="2"/>
  <c r="F24" i="2"/>
  <c r="F26" i="2" s="1"/>
  <c r="F27" i="2"/>
  <c r="E27" i="2"/>
  <c r="E5" i="2" s="1"/>
  <c r="C1" i="3"/>
  <c r="I25" i="1"/>
  <c r="H26" i="1"/>
  <c r="E26" i="2"/>
  <c r="E4" i="2" s="1"/>
  <c r="E4" i="3" s="1"/>
  <c r="G38" i="1"/>
  <c r="G5" i="1" s="1"/>
  <c r="E39" i="2"/>
  <c r="I35" i="1"/>
  <c r="H37" i="1"/>
  <c r="H38" i="1" s="1"/>
  <c r="H5" i="1" s="1"/>
  <c r="G27" i="1"/>
  <c r="F25" i="2"/>
  <c r="D1" i="3"/>
  <c r="F4" i="1"/>
  <c r="G38" i="2"/>
  <c r="G25" i="2"/>
  <c r="H14" i="2"/>
  <c r="F38" i="2"/>
  <c r="E1" i="1"/>
  <c r="G4" i="1" l="1"/>
  <c r="I26" i="1"/>
  <c r="J25" i="1"/>
  <c r="G27" i="2"/>
  <c r="G5" i="2" s="1"/>
  <c r="G26" i="2"/>
  <c r="G4" i="2" s="1"/>
  <c r="H30" i="2"/>
  <c r="G37" i="2"/>
  <c r="J35" i="1"/>
  <c r="I37" i="1"/>
  <c r="F39" i="2"/>
  <c r="F4" i="2" s="1"/>
  <c r="F4" i="3" s="1"/>
  <c r="G39" i="2"/>
  <c r="E1" i="2"/>
  <c r="G5" i="3"/>
  <c r="H38" i="2"/>
  <c r="I14" i="2"/>
  <c r="F5" i="2"/>
  <c r="H27" i="1"/>
  <c r="H4" i="1" s="1"/>
  <c r="I27" i="1"/>
  <c r="H17" i="2"/>
  <c r="H25" i="2" s="1"/>
  <c r="G24" i="2"/>
  <c r="E5" i="3"/>
  <c r="E1" i="3" s="1"/>
  <c r="F40" i="2"/>
  <c r="G40" i="2"/>
  <c r="H40" i="2"/>
  <c r="I38" i="1"/>
  <c r="I5" i="1" s="1"/>
  <c r="F1" i="1"/>
  <c r="H27" i="2" l="1"/>
  <c r="H5" i="2" s="1"/>
  <c r="G1" i="3"/>
  <c r="I4" i="1"/>
  <c r="J38" i="1"/>
  <c r="J5" i="1" s="1"/>
  <c r="J14" i="2"/>
  <c r="I17" i="2"/>
  <c r="H24" i="2"/>
  <c r="G1" i="2"/>
  <c r="J26" i="1"/>
  <c r="K25" i="1"/>
  <c r="G4" i="3"/>
  <c r="G6" i="3" s="1"/>
  <c r="E6" i="3"/>
  <c r="F1" i="2"/>
  <c r="F5" i="3"/>
  <c r="F1" i="3" s="1"/>
  <c r="H1" i="1"/>
  <c r="K35" i="1"/>
  <c r="J37" i="1"/>
  <c r="I30" i="2"/>
  <c r="H37" i="2"/>
  <c r="G1" i="1"/>
  <c r="J17" i="2" l="1"/>
  <c r="I24" i="2"/>
  <c r="H39" i="2"/>
  <c r="I25" i="2"/>
  <c r="H26" i="2"/>
  <c r="H4" i="2" s="1"/>
  <c r="H4" i="3" s="1"/>
  <c r="H6" i="3" s="1"/>
  <c r="J30" i="2"/>
  <c r="I37" i="2"/>
  <c r="J38" i="2"/>
  <c r="J25" i="2"/>
  <c r="K14" i="2"/>
  <c r="I38" i="2"/>
  <c r="I39" i="2"/>
  <c r="H5" i="3"/>
  <c r="L25" i="1"/>
  <c r="K26" i="1"/>
  <c r="I26" i="2"/>
  <c r="K37" i="1"/>
  <c r="K38" i="1" s="1"/>
  <c r="K5" i="1" s="1"/>
  <c r="L35" i="1"/>
  <c r="L37" i="1" s="1"/>
  <c r="B37" i="1" s="1"/>
  <c r="B35" i="1"/>
  <c r="J27" i="1"/>
  <c r="K27" i="1"/>
  <c r="I1" i="1"/>
  <c r="F6" i="3"/>
  <c r="H1" i="2" l="1"/>
  <c r="K4" i="1"/>
  <c r="K40" i="2"/>
  <c r="J40" i="2"/>
  <c r="I40" i="2"/>
  <c r="J4" i="1"/>
  <c r="J27" i="2"/>
  <c r="I27" i="2"/>
  <c r="I4" i="2"/>
  <c r="I4" i="3" s="1"/>
  <c r="K38" i="2"/>
  <c r="K25" i="2"/>
  <c r="K27" i="2" s="1"/>
  <c r="K5" i="2" s="1"/>
  <c r="L14" i="2"/>
  <c r="B14" i="2"/>
  <c r="L26" i="1"/>
  <c r="B25" i="1"/>
  <c r="L38" i="1"/>
  <c r="K30" i="2"/>
  <c r="J37" i="2"/>
  <c r="K17" i="2"/>
  <c r="J24" i="2"/>
  <c r="H1" i="3"/>
  <c r="L5" i="1" l="1"/>
  <c r="B38" i="1"/>
  <c r="J1" i="1"/>
  <c r="L38" i="2"/>
  <c r="L40" i="2" s="1"/>
  <c r="L25" i="2"/>
  <c r="L27" i="2" s="1"/>
  <c r="L5" i="2" s="1"/>
  <c r="B26" i="1"/>
  <c r="L27" i="1"/>
  <c r="J26" i="2"/>
  <c r="I5" i="2"/>
  <c r="L17" i="2"/>
  <c r="L24" i="2" s="1"/>
  <c r="K24" i="2"/>
  <c r="K26" i="2" s="1"/>
  <c r="J5" i="2"/>
  <c r="L39" i="2"/>
  <c r="K39" i="2"/>
  <c r="J39" i="2"/>
  <c r="B25" i="2"/>
  <c r="K5" i="3"/>
  <c r="L30" i="2"/>
  <c r="L37" i="2" s="1"/>
  <c r="K37" i="2"/>
  <c r="K1" i="1"/>
  <c r="L4" i="1" l="1"/>
  <c r="B27" i="1"/>
  <c r="J5" i="3"/>
  <c r="K4" i="2"/>
  <c r="B24" i="2"/>
  <c r="I1" i="2"/>
  <c r="I5" i="3"/>
  <c r="L26" i="2"/>
  <c r="L4" i="2" s="1"/>
  <c r="L1" i="2" s="1"/>
  <c r="J4" i="2"/>
  <c r="J4" i="3" s="1"/>
  <c r="J6" i="3" s="1"/>
  <c r="L5" i="3"/>
  <c r="L1" i="1"/>
  <c r="B5" i="1"/>
  <c r="B37" i="2"/>
  <c r="B38" i="2"/>
  <c r="I1" i="3" l="1"/>
  <c r="I6" i="3"/>
  <c r="K4" i="3"/>
  <c r="K1" i="2"/>
  <c r="J1" i="3"/>
  <c r="J1" i="2"/>
  <c r="L4" i="3"/>
  <c r="L6" i="3" s="1"/>
  <c r="B4" i="1"/>
  <c r="L1" i="3"/>
  <c r="K6" i="3" l="1"/>
  <c r="K1" i="3"/>
</calcChain>
</file>

<file path=xl/comments1.xml><?xml version="1.0" encoding="utf-8"?>
<comments xmlns="http://schemas.openxmlformats.org/spreadsheetml/2006/main">
  <authors>
    <author>PASTUCHOVÁ Martina</author>
  </authors>
  <commentList>
    <comment ref="C2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počet zamestnancov na súdoch (prieskum SIRP, súbor: Počet obstarávaných tlačiarní na súdy)
</t>
        </r>
      </text>
    </comment>
  </commentList>
</comments>
</file>

<file path=xl/sharedStrings.xml><?xml version="1.0" encoding="utf-8"?>
<sst xmlns="http://schemas.openxmlformats.org/spreadsheetml/2006/main" count="108" uniqueCount="65">
  <si>
    <t>Investicne vydavky</t>
  </si>
  <si>
    <t>Počet dotknutých pracovníkov</t>
  </si>
  <si>
    <t>Znemožnenie výkonu povolania</t>
  </si>
  <si>
    <t>Premenné</t>
  </si>
  <si>
    <t>% Práce na ktoré využívajú zariadenie</t>
  </si>
  <si>
    <t>Náklady na výpadky</t>
  </si>
  <si>
    <t>Zníženie rizika výpadku služby</t>
  </si>
  <si>
    <t>Počet podaní - ročne</t>
  </si>
  <si>
    <t>Prevádzkové náklady</t>
  </si>
  <si>
    <t>Ročné prevádzkové náklady - AS IS - SLA</t>
  </si>
  <si>
    <t>Rok Návratnosti</t>
  </si>
  <si>
    <t>Valorizačné % mzdy</t>
  </si>
  <si>
    <t>Mzdový náklad</t>
  </si>
  <si>
    <t>Priemerná hodinová mzda</t>
  </si>
  <si>
    <t>Valorizácia mzdy v %</t>
  </si>
  <si>
    <t>Kumulatívne vydavky AS IS</t>
  </si>
  <si>
    <t>Kumulatívne výdavky TO BE</t>
  </si>
  <si>
    <t>Prevadzkove naklady</t>
  </si>
  <si>
    <t>ANO</t>
  </si>
  <si>
    <t>Sumár / Roky</t>
  </si>
  <si>
    <t xml:space="preserve"> - </t>
  </si>
  <si>
    <t>Nárast výpadkov počas rokov</t>
  </si>
  <si>
    <t>Úspora nákladov na strane štátu</t>
  </si>
  <si>
    <t>Úspora nákladov klienta</t>
  </si>
  <si>
    <t>Kvalitatívna úspora</t>
  </si>
  <si>
    <t>Počet uživateľských požiadaviek v systéme</t>
  </si>
  <si>
    <t>Počet uživateľských požiadaviek - AS IS</t>
  </si>
  <si>
    <t>Počet uživateľských požiadaviek - TO BE</t>
  </si>
  <si>
    <t>Valorizácia mzdy</t>
  </si>
  <si>
    <t>Čas spracovania podania AS IS</t>
  </si>
  <si>
    <t>Materiálové náklady AS IS</t>
  </si>
  <si>
    <t>Náklady na podania AS IS</t>
  </si>
  <si>
    <t>Náklady na podania TO BE</t>
  </si>
  <si>
    <t>Mzdové náklady hodinový</t>
  </si>
  <si>
    <t>Inflačný kooeficient</t>
  </si>
  <si>
    <t>Kumulatívne náklady AS IS</t>
  </si>
  <si>
    <t>Kumulatívne náklady TO BE</t>
  </si>
  <si>
    <t>Úspora nákladov na strane žiadateľa</t>
  </si>
  <si>
    <t>Čas vypracovania podania - žiadateľ AS IS</t>
  </si>
  <si>
    <t>Čas vypracovania podania - žiadateľ TO BE</t>
  </si>
  <si>
    <t>Kvalitatívny prínos</t>
  </si>
  <si>
    <t>Hodnota nákladov AS IS</t>
  </si>
  <si>
    <t>Hodnota nákladov TO BE</t>
  </si>
  <si>
    <t>Materiálové náklady TO BE</t>
  </si>
  <si>
    <t>Čas spracovania podania TO BE</t>
  </si>
  <si>
    <t>Uplatnený case, voľba slúži len pre zobrazenie výpočtov</t>
  </si>
  <si>
    <t xml:space="preserve">Kumulatívne náklady na výpadky </t>
  </si>
  <si>
    <t>Zníženie rizika výpadku agendovej služby</t>
  </si>
  <si>
    <t>Nárast výpadku agendovej služby v %</t>
  </si>
  <si>
    <t>Kumulatívne náklady na výpadky služby</t>
  </si>
  <si>
    <t>% Výpadku (nedostupnosti) služby</t>
  </si>
  <si>
    <t>% Predĺženia služby (potreba práce navyše)</t>
  </si>
  <si>
    <t>Náklady na nedostupnosť a predĺženie služby</t>
  </si>
  <si>
    <t>Prínosy</t>
  </si>
  <si>
    <t>Táto záložka sa uplatňuje len pri zmene počtu používateľských požiadaviek medzi stavmi AS - IS a TO -BE!</t>
  </si>
  <si>
    <t>Spracovateľ skontroluje a vyplní všetky relevantné žlté polia!</t>
  </si>
  <si>
    <t>Investicne vydavky na nákup nového HW</t>
  </si>
  <si>
    <t>Prevádzkové náklady - TO BE z SLA %</t>
  </si>
  <si>
    <t>Ročné prevádzkové náklady - TO BE z SLA</t>
  </si>
  <si>
    <t>Ročné prevádzkové náklady - TO BE - náklady na ROZVOJ</t>
  </si>
  <si>
    <t>Kumulatívne výdavky - TO BE (SLA + ROZVOJ)</t>
  </si>
  <si>
    <t>počet dní v roku, keď pracovník nemá HW</t>
  </si>
  <si>
    <t>Priemerná dĺžka trvania služby v minútach</t>
  </si>
  <si>
    <t>Spracovateľ kalkulácie skontroluje a správne vyplní všetky relevantné žlté polia, najskôr tie, ktoré sú vyznačené tučným písmom! Pre roky t2 až t10 následne urobí kvalifikovaný odhad.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</si>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</sst>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0\ &quot;€&quot;"/>
  </numFmts>
  <fonts count="12" x14ac:knownFonts="1">
    <font>
      <sz val="10"/>
      <color theme="1"/>
      <name val="Calibri Light"/>
      <family val="2"/>
      <charset val="238"/>
    </font>
    <font>
      <b/>
      <sz val="11"/>
      <color theme="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  <charset val="238"/>
    </font>
    <font>
      <b/>
      <sz val="10"/>
      <color rgb="FFFF0000"/>
      <name val="Calibri Light"/>
      <family val="2"/>
    </font>
    <font>
      <b/>
      <sz val="10"/>
      <name val="Calibri Light"/>
      <family val="2"/>
      <charset val="238"/>
    </font>
    <font>
      <b/>
      <sz val="10"/>
      <color rgb="FFFF0000"/>
      <name val="Calibri Light"/>
      <family val="2"/>
      <charset val="238"/>
    </font>
    <font>
      <i/>
      <sz val="10"/>
      <color theme="1"/>
      <name val="Calibri Light"/>
      <family val="2"/>
      <charset val="238"/>
    </font>
    <font>
      <b/>
      <sz val="10"/>
      <color rgb="FF00366A"/>
      <name val="Calibri Light"/>
      <family val="2"/>
      <charset val="238"/>
    </font>
    <font>
      <sz val="10"/>
      <color rgb="FFFF0000"/>
      <name val="Calibri Light"/>
      <family val="2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1" xfId="0" applyFill="1" applyBorder="1"/>
    <xf numFmtId="0" fontId="2" fillId="3" borderId="1" xfId="0" applyFont="1" applyFill="1" applyBorder="1"/>
    <xf numFmtId="164" fontId="0" fillId="5" borderId="1" xfId="0" applyNumberFormat="1" applyFill="1" applyBorder="1"/>
    <xf numFmtId="164" fontId="0" fillId="4" borderId="1" xfId="0" applyNumberFormat="1" applyFill="1" applyBorder="1"/>
    <xf numFmtId="164" fontId="0" fillId="5" borderId="1" xfId="0" applyNumberFormat="1" applyFill="1" applyBorder="1" applyAlignment="1">
      <alignment horizontal="right"/>
    </xf>
    <xf numFmtId="0" fontId="0" fillId="5" borderId="1" xfId="0" applyFill="1" applyBorder="1"/>
    <xf numFmtId="9" fontId="3" fillId="4" borderId="1" xfId="0" applyNumberFormat="1" applyFont="1" applyFill="1" applyBorder="1"/>
    <xf numFmtId="3" fontId="0" fillId="5" borderId="1" xfId="0" applyNumberFormat="1" applyFill="1" applyBorder="1"/>
    <xf numFmtId="0" fontId="2" fillId="2" borderId="1" xfId="0" applyFont="1" applyFill="1" applyBorder="1" applyAlignment="1">
      <alignment horizontal="center"/>
    </xf>
    <xf numFmtId="4" fontId="0" fillId="4" borderId="1" xfId="0" applyNumberFormat="1" applyFill="1" applyBorder="1"/>
    <xf numFmtId="165" fontId="2" fillId="4" borderId="1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65" fontId="0" fillId="4" borderId="1" xfId="0" applyNumberForma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3" borderId="9" xfId="0" applyFont="1" applyFill="1" applyBorder="1"/>
    <xf numFmtId="0" fontId="0" fillId="3" borderId="10" xfId="0" applyFill="1" applyBorder="1"/>
    <xf numFmtId="0" fontId="0" fillId="5" borderId="10" xfId="0" applyFill="1" applyBorder="1"/>
    <xf numFmtId="0" fontId="0" fillId="5" borderId="11" xfId="0" applyFill="1" applyBorder="1"/>
    <xf numFmtId="0" fontId="2" fillId="3" borderId="12" xfId="0" applyFont="1" applyFill="1" applyBorder="1"/>
    <xf numFmtId="0" fontId="2" fillId="3" borderId="13" xfId="0" applyFont="1" applyFill="1" applyBorder="1"/>
    <xf numFmtId="164" fontId="0" fillId="5" borderId="13" xfId="0" applyNumberFormat="1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/>
    <xf numFmtId="0" fontId="2" fillId="3" borderId="12" xfId="0" applyFont="1" applyFill="1" applyBorder="1" applyAlignment="1">
      <alignment wrapText="1"/>
    </xf>
    <xf numFmtId="0" fontId="2" fillId="3" borderId="12" xfId="0" applyFont="1" applyFill="1" applyBorder="1" applyAlignment="1">
      <alignment horizontal="left"/>
    </xf>
    <xf numFmtId="165" fontId="2" fillId="5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5" fontId="0" fillId="5" borderId="13" xfId="0" applyNumberFormat="1" applyFill="1" applyBorder="1"/>
    <xf numFmtId="0" fontId="2" fillId="3" borderId="16" xfId="0" applyFont="1" applyFill="1" applyBorder="1"/>
    <xf numFmtId="164" fontId="0" fillId="5" borderId="0" xfId="0" applyNumberFormat="1" applyFill="1" applyBorder="1"/>
    <xf numFmtId="164" fontId="0" fillId="5" borderId="15" xfId="0" applyNumberFormat="1" applyFill="1" applyBorder="1"/>
    <xf numFmtId="165" fontId="3" fillId="4" borderId="13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65" fontId="3" fillId="5" borderId="13" xfId="0" applyNumberFormat="1" applyFont="1" applyFill="1" applyBorder="1" applyAlignment="1">
      <alignment horizontal="center"/>
    </xf>
    <xf numFmtId="0" fontId="2" fillId="3" borderId="17" xfId="0" applyFont="1" applyFill="1" applyBorder="1"/>
    <xf numFmtId="165" fontId="3" fillId="5" borderId="18" xfId="0" applyNumberFormat="1" applyFont="1" applyFill="1" applyBorder="1" applyAlignment="1">
      <alignment horizontal="center"/>
    </xf>
    <xf numFmtId="165" fontId="3" fillId="5" borderId="19" xfId="0" applyNumberFormat="1" applyFont="1" applyFill="1" applyBorder="1" applyAlignment="1">
      <alignment horizontal="center"/>
    </xf>
    <xf numFmtId="0" fontId="2" fillId="3" borderId="20" xfId="0" applyFont="1" applyFill="1" applyBorder="1"/>
    <xf numFmtId="164" fontId="0" fillId="5" borderId="18" xfId="0" applyNumberFormat="1" applyFill="1" applyBorder="1" applyAlignment="1">
      <alignment horizontal="right"/>
    </xf>
    <xf numFmtId="164" fontId="0" fillId="5" borderId="21" xfId="0" applyNumberFormat="1" applyFill="1" applyBorder="1"/>
    <xf numFmtId="164" fontId="0" fillId="5" borderId="22" xfId="0" applyNumberFormat="1" applyFill="1" applyBorder="1"/>
    <xf numFmtId="164" fontId="0" fillId="5" borderId="18" xfId="0" applyNumberFormat="1" applyFill="1" applyBorder="1"/>
    <xf numFmtId="164" fontId="0" fillId="5" borderId="19" xfId="0" applyNumberFormat="1" applyFill="1" applyBorder="1"/>
    <xf numFmtId="164" fontId="0" fillId="4" borderId="13" xfId="0" applyNumberFormat="1" applyFill="1" applyBorder="1" applyAlignment="1">
      <alignment horizontal="center"/>
    </xf>
    <xf numFmtId="0" fontId="1" fillId="3" borderId="17" xfId="0" applyFont="1" applyFill="1" applyBorder="1"/>
    <xf numFmtId="164" fontId="0" fillId="4" borderId="19" xfId="0" applyNumberFormat="1" applyFill="1" applyBorder="1" applyAlignment="1">
      <alignment horizontal="center"/>
    </xf>
    <xf numFmtId="0" fontId="2" fillId="3" borderId="17" xfId="0" applyFont="1" applyFill="1" applyBorder="1" applyAlignment="1">
      <alignment wrapText="1"/>
    </xf>
    <xf numFmtId="3" fontId="0" fillId="5" borderId="18" xfId="0" applyNumberFormat="1" applyFill="1" applyBorder="1"/>
    <xf numFmtId="4" fontId="0" fillId="4" borderId="18" xfId="0" applyNumberFormat="1" applyFill="1" applyBorder="1"/>
    <xf numFmtId="4" fontId="0" fillId="4" borderId="19" xfId="0" applyNumberFormat="1" applyFill="1" applyBorder="1"/>
    <xf numFmtId="0" fontId="2" fillId="6" borderId="12" xfId="0" applyFont="1" applyFill="1" applyBorder="1"/>
    <xf numFmtId="0" fontId="2" fillId="6" borderId="17" xfId="0" applyFont="1" applyFill="1" applyBorder="1"/>
    <xf numFmtId="164" fontId="3" fillId="2" borderId="0" xfId="0" applyNumberFormat="1" applyFont="1" applyFill="1"/>
    <xf numFmtId="0" fontId="3" fillId="2" borderId="0" xfId="0" applyFont="1" applyFill="1"/>
    <xf numFmtId="164" fontId="3" fillId="5" borderId="1" xfId="0" applyNumberFormat="1" applyFont="1" applyFill="1" applyBorder="1"/>
    <xf numFmtId="164" fontId="3" fillId="5" borderId="13" xfId="0" applyNumberFormat="1" applyFont="1" applyFill="1" applyBorder="1"/>
    <xf numFmtId="9" fontId="3" fillId="2" borderId="2" xfId="0" applyNumberFormat="1" applyFont="1" applyFill="1" applyBorder="1"/>
    <xf numFmtId="9" fontId="3" fillId="2" borderId="3" xfId="0" applyNumberFormat="1" applyFont="1" applyFill="1" applyBorder="1"/>
    <xf numFmtId="9" fontId="3" fillId="2" borderId="28" xfId="0" applyNumberFormat="1" applyFont="1" applyFill="1" applyBorder="1"/>
    <xf numFmtId="164" fontId="3" fillId="5" borderId="18" xfId="0" applyNumberFormat="1" applyFont="1" applyFill="1" applyBorder="1"/>
    <xf numFmtId="164" fontId="3" fillId="5" borderId="19" xfId="0" applyNumberFormat="1" applyFont="1" applyFill="1" applyBorder="1"/>
    <xf numFmtId="9" fontId="3" fillId="2" borderId="4" xfId="0" applyNumberFormat="1" applyFont="1" applyFill="1" applyBorder="1"/>
    <xf numFmtId="9" fontId="3" fillId="2" borderId="5" xfId="0" applyNumberFormat="1" applyFont="1" applyFill="1" applyBorder="1"/>
    <xf numFmtId="9" fontId="3" fillId="2" borderId="26" xfId="0" applyNumberFormat="1" applyFont="1" applyFill="1" applyBorder="1"/>
    <xf numFmtId="9" fontId="3" fillId="2" borderId="6" xfId="0" applyNumberFormat="1" applyFont="1" applyFill="1" applyBorder="1"/>
    <xf numFmtId="9" fontId="3" fillId="2" borderId="7" xfId="0" applyNumberFormat="1" applyFont="1" applyFill="1" applyBorder="1"/>
    <xf numFmtId="9" fontId="3" fillId="2" borderId="27" xfId="0" applyNumberFormat="1" applyFont="1" applyFill="1" applyBorder="1"/>
    <xf numFmtId="0" fontId="3" fillId="5" borderId="1" xfId="0" applyFont="1" applyFill="1" applyBorder="1"/>
    <xf numFmtId="0" fontId="3" fillId="4" borderId="1" xfId="0" applyFont="1" applyFill="1" applyBorder="1"/>
    <xf numFmtId="9" fontId="3" fillId="5" borderId="1" xfId="0" applyNumberFormat="1" applyFont="1" applyFill="1" applyBorder="1"/>
    <xf numFmtId="9" fontId="3" fillId="5" borderId="13" xfId="0" applyNumberFormat="1" applyFont="1" applyFill="1" applyBorder="1"/>
    <xf numFmtId="164" fontId="3" fillId="2" borderId="8" xfId="0" applyNumberFormat="1" applyFont="1" applyFill="1" applyBorder="1" applyAlignment="1"/>
    <xf numFmtId="164" fontId="3" fillId="2" borderId="0" xfId="0" applyNumberFormat="1" applyFont="1" applyFill="1" applyBorder="1" applyAlignment="1"/>
    <xf numFmtId="164" fontId="3" fillId="2" borderId="15" xfId="0" applyNumberFormat="1" applyFont="1" applyFill="1" applyBorder="1" applyAlignment="1"/>
    <xf numFmtId="164" fontId="3" fillId="2" borderId="6" xfId="0" applyNumberFormat="1" applyFont="1" applyFill="1" applyBorder="1" applyAlignment="1"/>
    <xf numFmtId="164" fontId="3" fillId="2" borderId="7" xfId="0" applyNumberFormat="1" applyFont="1" applyFill="1" applyBorder="1" applyAlignment="1"/>
    <xf numFmtId="164" fontId="3" fillId="2" borderId="27" xfId="0" applyNumberFormat="1" applyFont="1" applyFill="1" applyBorder="1" applyAlignment="1"/>
    <xf numFmtId="3" fontId="3" fillId="5" borderId="1" xfId="0" applyNumberFormat="1" applyFont="1" applyFill="1" applyBorder="1"/>
    <xf numFmtId="0" fontId="0" fillId="4" borderId="0" xfId="0" applyFill="1"/>
    <xf numFmtId="0" fontId="3" fillId="4" borderId="13" xfId="0" applyFont="1" applyFill="1" applyBorder="1"/>
    <xf numFmtId="9" fontId="3" fillId="4" borderId="13" xfId="0" applyNumberFormat="1" applyFont="1" applyFill="1" applyBorder="1"/>
    <xf numFmtId="164" fontId="0" fillId="4" borderId="13" xfId="0" applyNumberFormat="1" applyFill="1" applyBorder="1"/>
    <xf numFmtId="1" fontId="3" fillId="5" borderId="1" xfId="0" applyNumberFormat="1" applyFont="1" applyFill="1" applyBorder="1"/>
    <xf numFmtId="1" fontId="3" fillId="5" borderId="13" xfId="0" applyNumberFormat="1" applyFont="1" applyFill="1" applyBorder="1"/>
    <xf numFmtId="0" fontId="2" fillId="3" borderId="29" xfId="0" applyFont="1" applyFill="1" applyBorder="1"/>
    <xf numFmtId="164" fontId="4" fillId="7" borderId="0" xfId="0" applyNumberFormat="1" applyFont="1" applyFill="1"/>
    <xf numFmtId="4" fontId="0" fillId="4" borderId="13" xfId="0" applyNumberFormat="1" applyFill="1" applyBorder="1"/>
    <xf numFmtId="0" fontId="5" fillId="4" borderId="0" xfId="0" applyFont="1" applyFill="1" applyBorder="1"/>
    <xf numFmtId="9" fontId="6" fillId="4" borderId="1" xfId="0" applyNumberFormat="1" applyFont="1" applyFill="1" applyBorder="1"/>
    <xf numFmtId="0" fontId="6" fillId="4" borderId="1" xfId="0" applyFont="1" applyFill="1" applyBorder="1"/>
    <xf numFmtId="164" fontId="6" fillId="4" borderId="1" xfId="0" applyNumberFormat="1" applyFont="1" applyFill="1" applyBorder="1"/>
    <xf numFmtId="0" fontId="7" fillId="4" borderId="0" xfId="0" applyFont="1" applyFill="1" applyBorder="1"/>
    <xf numFmtId="0" fontId="8" fillId="4" borderId="0" xfId="0" applyFont="1" applyFill="1"/>
    <xf numFmtId="164" fontId="8" fillId="4" borderId="0" xfId="0" applyNumberFormat="1" applyFont="1" applyFill="1"/>
    <xf numFmtId="0" fontId="8" fillId="0" borderId="0" xfId="0" applyFont="1"/>
    <xf numFmtId="9" fontId="10" fillId="4" borderId="1" xfId="0" applyNumberFormat="1" applyFont="1" applyFill="1" applyBorder="1"/>
    <xf numFmtId="9" fontId="10" fillId="4" borderId="13" xfId="0" applyNumberFormat="1" applyFont="1" applyFill="1" applyBorder="1"/>
    <xf numFmtId="9" fontId="7" fillId="4" borderId="1" xfId="0" applyNumberFormat="1" applyFont="1" applyFill="1" applyBorder="1"/>
    <xf numFmtId="164" fontId="7" fillId="4" borderId="1" xfId="0" applyNumberFormat="1" applyFont="1" applyFill="1" applyBorder="1"/>
    <xf numFmtId="1" fontId="7" fillId="4" borderId="1" xfId="0" applyNumberFormat="1" applyFont="1" applyFill="1" applyBorder="1"/>
    <xf numFmtId="3" fontId="9" fillId="4" borderId="1" xfId="0" applyNumberFormat="1" applyFont="1" applyFill="1" applyBorder="1"/>
    <xf numFmtId="4" fontId="0" fillId="0" borderId="0" xfId="0" applyNumberFormat="1"/>
    <xf numFmtId="164" fontId="4" fillId="4" borderId="1" xfId="0" applyNumberFormat="1" applyFont="1" applyFill="1" applyBorder="1"/>
    <xf numFmtId="164" fontId="3" fillId="4" borderId="13" xfId="0" applyNumberFormat="1" applyFont="1" applyFill="1" applyBorder="1" applyAlignment="1">
      <alignment horizontal="center"/>
    </xf>
    <xf numFmtId="164" fontId="3" fillId="4" borderId="19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</cellXfs>
  <cellStyles count="1">
    <cellStyle name="Normálna" xfId="0" builtinId="0"/>
  </cellStyles>
  <dxfs count="10">
    <dxf>
      <fill>
        <patternFill>
          <bgColor theme="9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ont>
        <color theme="4" tint="0.79998168889431442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color theme="4" tint="0.79998168889431442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color theme="4" tint="0.79998168889431442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ill>
        <patternFill>
          <bgColor theme="9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36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nákladov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SUMAR!$A$4</c:f>
              <c:strCache>
                <c:ptCount val="1"/>
                <c:pt idx="0">
                  <c:v>Kumulatívne vydavky AS 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SUMAR!$B$4:$L$4</c:f>
              <c:numCache>
                <c:formatCode>#\ ##0\ "€"</c:formatCode>
                <c:ptCount val="11"/>
                <c:pt idx="1">
                  <c:v>1878451.1999999995</c:v>
                </c:pt>
                <c:pt idx="2">
                  <c:v>1878451.1999999995</c:v>
                </c:pt>
                <c:pt idx="3">
                  <c:v>1878451.1999999995</c:v>
                </c:pt>
                <c:pt idx="4">
                  <c:v>1878451.1999999995</c:v>
                </c:pt>
                <c:pt idx="5">
                  <c:v>1878451.1999999995</c:v>
                </c:pt>
                <c:pt idx="6">
                  <c:v>1878451.1999999995</c:v>
                </c:pt>
                <c:pt idx="7">
                  <c:v>1878451.1999999995</c:v>
                </c:pt>
                <c:pt idx="8">
                  <c:v>1878451.1999999995</c:v>
                </c:pt>
                <c:pt idx="9">
                  <c:v>1878451.1999999995</c:v>
                </c:pt>
                <c:pt idx="10">
                  <c:v>1878451.1999999995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D2-47B8-B1AE-F6BB8D630019}"/>
            </c:ext>
          </c:extLst>
        </c:ser>
        <c:ser>
          <c:idx val="1"/>
          <c:order val="1"/>
          <c:tx>
            <c:strRef>
              <c:f>SUMAR!$A$5</c:f>
              <c:strCache>
                <c:ptCount val="1"/>
                <c:pt idx="0">
                  <c:v>Kumulatívne výdavky TO BE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SUMAR!$B$5:$L$5</c:f>
              <c:numCache>
                <c:formatCode>#\ ##0\ "€"</c:formatCode>
                <c:ptCount val="11"/>
                <c:pt idx="1">
                  <c:v>2862468.3729729732</c:v>
                </c:pt>
                <c:pt idx="2">
                  <c:v>3604119.7459459463</c:v>
                </c:pt>
                <c:pt idx="3">
                  <c:v>4345771.118918919</c:v>
                </c:pt>
                <c:pt idx="4">
                  <c:v>5087422.4918918926</c:v>
                </c:pt>
                <c:pt idx="5">
                  <c:v>5829073.8648648653</c:v>
                </c:pt>
                <c:pt idx="6">
                  <c:v>6570725.237837838</c:v>
                </c:pt>
                <c:pt idx="7">
                  <c:v>7312376.6108108107</c:v>
                </c:pt>
                <c:pt idx="8">
                  <c:v>8054027.9837837834</c:v>
                </c:pt>
                <c:pt idx="9">
                  <c:v>8795679.3567567561</c:v>
                </c:pt>
                <c:pt idx="10">
                  <c:v>9537330.7297297288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2-47B8-B1AE-F6BB8D63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77487"/>
        <c:axId val="98377903"/>
      </c:lineChart>
      <c:catAx>
        <c:axId val="983774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8377903"/>
        <c:crosses val="autoZero"/>
        <c:auto val="1"/>
        <c:lblAlgn val="ctr"/>
        <c:lblOffset val="100"/>
        <c:noMultiLvlLbl val="0"/>
      </c:catAx>
      <c:valAx>
        <c:axId val="9837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837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83820</xdr:rowOff>
    </xdr:from>
    <xdr:to>
      <xdr:col>12</xdr:col>
      <xdr:colOff>22860</xdr:colOff>
      <xdr:row>22</xdr:row>
      <xdr:rowOff>22860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819D169-55C4-4168-A319-3E734B2A8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I34" sqref="I34"/>
    </sheetView>
  </sheetViews>
  <sheetFormatPr defaultColWidth="9" defaultRowHeight="12.75" x14ac:dyDescent="0.2"/>
  <cols>
    <col min="1" max="1" width="24.28515625" bestFit="1" customWidth="1"/>
    <col min="2" max="3" width="12" bestFit="1" customWidth="1"/>
    <col min="4" max="5" width="12.5703125" bestFit="1" customWidth="1"/>
    <col min="6" max="6" width="13.42578125" customWidth="1"/>
    <col min="7" max="7" width="12.5703125" bestFit="1" customWidth="1"/>
    <col min="8" max="12" width="13.42578125" bestFit="1" customWidth="1"/>
  </cols>
  <sheetData>
    <row r="1" spans="1:12" x14ac:dyDescent="0.2">
      <c r="A1" s="5" t="s">
        <v>10</v>
      </c>
      <c r="B1" s="4"/>
      <c r="C1" s="9" t="str">
        <f>IF(C5&lt;C4,"NAVRAT","")</f>
        <v/>
      </c>
      <c r="D1" s="9" t="str">
        <f t="shared" ref="D1:L1" si="0">IF(D5&lt;D4,"NAVRAT","")</f>
        <v/>
      </c>
      <c r="E1" s="9" t="str">
        <f t="shared" si="0"/>
        <v/>
      </c>
      <c r="F1" s="9" t="str">
        <f t="shared" si="0"/>
        <v/>
      </c>
      <c r="G1" s="9" t="str">
        <f t="shared" si="0"/>
        <v/>
      </c>
      <c r="H1" s="9" t="str">
        <f t="shared" si="0"/>
        <v/>
      </c>
      <c r="I1" s="9" t="str">
        <f t="shared" si="0"/>
        <v/>
      </c>
      <c r="J1" s="9" t="str">
        <f t="shared" si="0"/>
        <v/>
      </c>
      <c r="K1" s="9" t="str">
        <f t="shared" si="0"/>
        <v/>
      </c>
      <c r="L1" s="9" t="str">
        <f t="shared" si="0"/>
        <v/>
      </c>
    </row>
    <row r="2" spans="1:12" x14ac:dyDescent="0.2">
      <c r="A2" s="5" t="s">
        <v>3</v>
      </c>
      <c r="B2" s="5" t="s">
        <v>19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</row>
    <row r="3" spans="1:12" x14ac:dyDescent="0.2">
      <c r="A3" s="5" t="s">
        <v>0</v>
      </c>
      <c r="B3" s="6">
        <f>SUM(C3:L3)</f>
        <v>2120817</v>
      </c>
      <c r="C3" s="6">
        <f>'Kalkulacka_OBMENA IKT'!C3+Kalkulacka_PODPORA_Agendy!C3</f>
        <v>2120817</v>
      </c>
      <c r="D3" s="6">
        <f>'Kalkulacka_OBMENA IKT'!D3+Kalkulacka_PODPORA_Agendy!D3</f>
        <v>0</v>
      </c>
      <c r="E3" s="6">
        <f>'Kalkulacka_OBMENA IKT'!E3+Kalkulacka_PODPORA_Agendy!E3</f>
        <v>0</v>
      </c>
      <c r="F3" s="6">
        <f>'Kalkulacka_OBMENA IKT'!F3+Kalkulacka_PODPORA_Agendy!F3</f>
        <v>0</v>
      </c>
      <c r="G3" s="6">
        <f>'Kalkulacka_OBMENA IKT'!G3+Kalkulacka_PODPORA_Agendy!G3</f>
        <v>0</v>
      </c>
      <c r="H3" s="6">
        <f>'Kalkulacka_OBMENA IKT'!H3+Kalkulacka_PODPORA_Agendy!H3</f>
        <v>0</v>
      </c>
      <c r="I3" s="6">
        <f>'Kalkulacka_OBMENA IKT'!I3+Kalkulacka_PODPORA_Agendy!I3</f>
        <v>0</v>
      </c>
      <c r="J3" s="6">
        <f>'Kalkulacka_OBMENA IKT'!J3+Kalkulacka_PODPORA_Agendy!J3</f>
        <v>0</v>
      </c>
      <c r="K3" s="6">
        <f>'Kalkulacka_OBMENA IKT'!K3+Kalkulacka_PODPORA_Agendy!K3</f>
        <v>0</v>
      </c>
      <c r="L3" s="6">
        <f>'Kalkulacka_OBMENA IKT'!L3+Kalkulacka_PODPORA_Agendy!L3</f>
        <v>0</v>
      </c>
    </row>
    <row r="4" spans="1:12" x14ac:dyDescent="0.2">
      <c r="A4" s="5" t="s">
        <v>15</v>
      </c>
      <c r="B4" s="6"/>
      <c r="C4" s="6">
        <f>'Kalkulacka_OBMENA IKT'!C4+Kalkulacka_PODPORA_Agendy!C4</f>
        <v>1878451.1999999995</v>
      </c>
      <c r="D4" s="6">
        <f>'Kalkulacka_OBMENA IKT'!D4+Kalkulacka_PODPORA_Agendy!D4</f>
        <v>1878451.1999999995</v>
      </c>
      <c r="E4" s="6">
        <f>'Kalkulacka_OBMENA IKT'!E4+Kalkulacka_PODPORA_Agendy!E4</f>
        <v>1878451.1999999995</v>
      </c>
      <c r="F4" s="6">
        <f>'Kalkulacka_OBMENA IKT'!F4+Kalkulacka_PODPORA_Agendy!F4</f>
        <v>1878451.1999999995</v>
      </c>
      <c r="G4" s="6">
        <f>'Kalkulacka_OBMENA IKT'!G4+Kalkulacka_PODPORA_Agendy!G4</f>
        <v>1878451.1999999995</v>
      </c>
      <c r="H4" s="6">
        <f>'Kalkulacka_OBMENA IKT'!H4+Kalkulacka_PODPORA_Agendy!H4</f>
        <v>1878451.1999999995</v>
      </c>
      <c r="I4" s="6">
        <f>'Kalkulacka_OBMENA IKT'!I4+Kalkulacka_PODPORA_Agendy!I4</f>
        <v>1878451.1999999995</v>
      </c>
      <c r="J4" s="6">
        <f>'Kalkulacka_OBMENA IKT'!J4+Kalkulacka_PODPORA_Agendy!J4</f>
        <v>1878451.1999999995</v>
      </c>
      <c r="K4" s="6">
        <f>'Kalkulacka_OBMENA IKT'!K4+Kalkulacka_PODPORA_Agendy!K4</f>
        <v>1878451.1999999995</v>
      </c>
      <c r="L4" s="6">
        <f>'Kalkulacka_OBMENA IKT'!L4+Kalkulacka_PODPORA_Agendy!L4</f>
        <v>1878451.1999999995</v>
      </c>
    </row>
    <row r="5" spans="1:12" x14ac:dyDescent="0.2">
      <c r="A5" s="5" t="s">
        <v>16</v>
      </c>
      <c r="B5" s="6"/>
      <c r="C5" s="6">
        <f>'Kalkulacka_OBMENA IKT'!C5+Kalkulacka_PODPORA_Agendy!C5</f>
        <v>2862468.3729729732</v>
      </c>
      <c r="D5" s="6">
        <f>'Kalkulacka_OBMENA IKT'!D5+Kalkulacka_PODPORA_Agendy!D5</f>
        <v>3604119.7459459463</v>
      </c>
      <c r="E5" s="6">
        <f>'Kalkulacka_OBMENA IKT'!E5+Kalkulacka_PODPORA_Agendy!E5</f>
        <v>4345771.118918919</v>
      </c>
      <c r="F5" s="6">
        <f>'Kalkulacka_OBMENA IKT'!F5+Kalkulacka_PODPORA_Agendy!F5</f>
        <v>5087422.4918918926</v>
      </c>
      <c r="G5" s="6">
        <f>'Kalkulacka_OBMENA IKT'!G5+Kalkulacka_PODPORA_Agendy!G5</f>
        <v>5829073.8648648653</v>
      </c>
      <c r="H5" s="6">
        <f>'Kalkulacka_OBMENA IKT'!H5+Kalkulacka_PODPORA_Agendy!H5</f>
        <v>6570725.237837838</v>
      </c>
      <c r="I5" s="6">
        <f>'Kalkulacka_OBMENA IKT'!I5+Kalkulacka_PODPORA_Agendy!I5</f>
        <v>7312376.6108108107</v>
      </c>
      <c r="J5" s="6">
        <f>'Kalkulacka_OBMENA IKT'!J5+Kalkulacka_PODPORA_Agendy!J5</f>
        <v>8054027.9837837834</v>
      </c>
      <c r="K5" s="6">
        <f>'Kalkulacka_OBMENA IKT'!K5+Kalkulacka_PODPORA_Agendy!K5</f>
        <v>8795679.3567567561</v>
      </c>
      <c r="L5" s="6">
        <f>'Kalkulacka_OBMENA IKT'!L5+Kalkulacka_PODPORA_Agendy!L5</f>
        <v>9537330.7297297288</v>
      </c>
    </row>
    <row r="6" spans="1:12" x14ac:dyDescent="0.2">
      <c r="A6" s="93" t="s">
        <v>53</v>
      </c>
      <c r="C6" s="94">
        <f>C4-C5</f>
        <v>-984017.17297297367</v>
      </c>
      <c r="D6" s="94">
        <f t="shared" ref="D6:L6" si="1">D4-D5</f>
        <v>-1725668.5459459468</v>
      </c>
      <c r="E6" s="94">
        <f t="shared" si="1"/>
        <v>-2467319.9189189197</v>
      </c>
      <c r="F6" s="94">
        <f t="shared" si="1"/>
        <v>-3208971.2918918934</v>
      </c>
      <c r="G6" s="94">
        <f t="shared" si="1"/>
        <v>-3950622.6648648661</v>
      </c>
      <c r="H6" s="94">
        <f t="shared" si="1"/>
        <v>-4692274.0378378388</v>
      </c>
      <c r="I6" s="94">
        <f t="shared" si="1"/>
        <v>-5433925.4108108114</v>
      </c>
      <c r="J6" s="94">
        <f t="shared" si="1"/>
        <v>-6175576.7837837841</v>
      </c>
      <c r="K6" s="94">
        <f t="shared" si="1"/>
        <v>-6917228.1567567568</v>
      </c>
      <c r="L6" s="94">
        <f t="shared" si="1"/>
        <v>-7658879.5297297295</v>
      </c>
    </row>
  </sheetData>
  <conditionalFormatting sqref="C1:L1">
    <cfRule type="containsText" dxfId="9" priority="1" operator="containsText" text="navrat">
      <formula>NOT(ISERROR(SEARCH("navrat",C1)))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tabSelected="1" workbookViewId="0">
      <pane ySplit="10" topLeftCell="A30" activePane="bottomLeft" state="frozen"/>
      <selection pane="bottomLeft" activeCell="X50" sqref="X50"/>
    </sheetView>
  </sheetViews>
  <sheetFormatPr defaultColWidth="9" defaultRowHeight="12.75" x14ac:dyDescent="0.2"/>
  <cols>
    <col min="1" max="1" width="51.7109375" customWidth="1"/>
    <col min="2" max="2" width="14.5703125" bestFit="1" customWidth="1"/>
    <col min="3" max="3" width="15.42578125" customWidth="1"/>
    <col min="4" max="4" width="14.42578125" customWidth="1"/>
    <col min="5" max="5" width="13.7109375" customWidth="1"/>
    <col min="6" max="6" width="15.5703125" customWidth="1"/>
    <col min="7" max="7" width="12.85546875" customWidth="1"/>
    <col min="8" max="8" width="13.28515625" customWidth="1"/>
    <col min="9" max="9" width="12.5703125" customWidth="1"/>
    <col min="10" max="10" width="12" customWidth="1"/>
    <col min="11" max="11" width="12.5703125" customWidth="1"/>
    <col min="12" max="12" width="12" bestFit="1" customWidth="1"/>
    <col min="17" max="17" width="12.28515625" bestFit="1" customWidth="1"/>
  </cols>
  <sheetData>
    <row r="1" spans="1:12" x14ac:dyDescent="0.2">
      <c r="A1" s="22" t="s">
        <v>10</v>
      </c>
      <c r="B1" s="23"/>
      <c r="C1" s="24" t="str">
        <f>IF(C5&lt;C4,"NAVRAT","")</f>
        <v/>
      </c>
      <c r="D1" s="24" t="str">
        <f t="shared" ref="D1:L1" si="0">IF(D5&lt;D4,"NAVRAT","")</f>
        <v/>
      </c>
      <c r="E1" s="24" t="str">
        <f t="shared" si="0"/>
        <v/>
      </c>
      <c r="F1" s="24" t="str">
        <f t="shared" si="0"/>
        <v/>
      </c>
      <c r="G1" s="24" t="str">
        <f t="shared" si="0"/>
        <v/>
      </c>
      <c r="H1" s="24" t="str">
        <f t="shared" si="0"/>
        <v/>
      </c>
      <c r="I1" s="24" t="str">
        <f t="shared" si="0"/>
        <v/>
      </c>
      <c r="J1" s="24" t="str">
        <f t="shared" si="0"/>
        <v/>
      </c>
      <c r="K1" s="24" t="str">
        <f t="shared" si="0"/>
        <v/>
      </c>
      <c r="L1" s="25" t="str">
        <f t="shared" si="0"/>
        <v/>
      </c>
    </row>
    <row r="2" spans="1:12" x14ac:dyDescent="0.2">
      <c r="A2" s="26" t="s">
        <v>3</v>
      </c>
      <c r="B2" s="5" t="s">
        <v>19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27">
        <v>10</v>
      </c>
    </row>
    <row r="3" spans="1:12" x14ac:dyDescent="0.2">
      <c r="A3" s="26" t="s">
        <v>56</v>
      </c>
      <c r="B3" s="6">
        <f>SUM(C3:L3)</f>
        <v>2119817</v>
      </c>
      <c r="C3" s="111">
        <v>2119817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90">
        <v>0</v>
      </c>
    </row>
    <row r="4" spans="1:12" x14ac:dyDescent="0.2">
      <c r="A4" s="26" t="s">
        <v>15</v>
      </c>
      <c r="B4" s="6">
        <f t="shared" ref="B4:B5" si="1">SUM(C4:L4)</f>
        <v>18784511.999999996</v>
      </c>
      <c r="C4" s="6">
        <f>C13+C27+C38</f>
        <v>1878451.1999999995</v>
      </c>
      <c r="D4" s="6">
        <f>D13+D27+D38</f>
        <v>1878451.1999999995</v>
      </c>
      <c r="E4" s="6">
        <f t="shared" ref="E4:L4" si="2">E13+E27+E38</f>
        <v>1878451.1999999995</v>
      </c>
      <c r="F4" s="6">
        <f t="shared" si="2"/>
        <v>1878451.1999999995</v>
      </c>
      <c r="G4" s="6">
        <f t="shared" si="2"/>
        <v>1878451.1999999995</v>
      </c>
      <c r="H4" s="6">
        <f t="shared" si="2"/>
        <v>1878451.1999999995</v>
      </c>
      <c r="I4" s="6">
        <f t="shared" si="2"/>
        <v>1878451.1999999995</v>
      </c>
      <c r="J4" s="6">
        <f t="shared" si="2"/>
        <v>1878451.1999999995</v>
      </c>
      <c r="K4" s="6">
        <f t="shared" si="2"/>
        <v>1878451.1999999995</v>
      </c>
      <c r="L4" s="28">
        <f t="shared" si="2"/>
        <v>1878451.1999999995</v>
      </c>
    </row>
    <row r="5" spans="1:12" x14ac:dyDescent="0.2">
      <c r="A5" s="43" t="s">
        <v>16</v>
      </c>
      <c r="B5" s="50">
        <f t="shared" si="1"/>
        <v>61988995.513513505</v>
      </c>
      <c r="C5" s="50">
        <f>IF(ISNUMBER(C3),SUM($C$3:C3)+C17,B5)</f>
        <v>2861468.3729729732</v>
      </c>
      <c r="D5" s="50">
        <f>IF(ISNUMBER(D3),SUM($C$3:D3)+D17+D38,C5+D15)</f>
        <v>3603119.7459459463</v>
      </c>
      <c r="E5" s="50">
        <f>IF(ISNUMBER(E3),SUM($C$3:E3)+E17+E38,D5+E15)</f>
        <v>4344771.118918919</v>
      </c>
      <c r="F5" s="50">
        <f>IF(ISNUMBER(F3),SUM($C$3:F3)+F17+F38,E5+F15)</f>
        <v>5086422.4918918926</v>
      </c>
      <c r="G5" s="50">
        <f>IF(ISNUMBER(G3),SUM($C$3:G3)+G17+G38,F5+G15)</f>
        <v>5828073.8648648653</v>
      </c>
      <c r="H5" s="50">
        <f>IF(ISNUMBER(H3),SUM($C$3:H3)+H17+H38,G5+H15)</f>
        <v>6569725.237837838</v>
      </c>
      <c r="I5" s="50">
        <f>IF(ISNUMBER(I3),SUM($C$3:I3)+I17+I38,H5+I15)</f>
        <v>7311376.6108108107</v>
      </c>
      <c r="J5" s="50">
        <f>IF(ISNUMBER(J3),SUM($C$3:J3)+J17+J38,I5+J15)</f>
        <v>8053027.9837837834</v>
      </c>
      <c r="K5" s="50">
        <f>IF(ISNUMBER(K3),SUM($C$3:K3)+K17+K38,J5+K15)</f>
        <v>8794679.3567567561</v>
      </c>
      <c r="L5" s="51">
        <f>IF(ISNUMBER(L3),SUM($C$3:L3)+L17+L38,K5+L15)</f>
        <v>9536330.7297297288</v>
      </c>
    </row>
    <row r="6" spans="1:12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A7" s="114" t="s">
        <v>45</v>
      </c>
      <c r="B7" s="115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">
      <c r="A8" s="26" t="s">
        <v>17</v>
      </c>
      <c r="B8" s="112" t="s">
        <v>18</v>
      </c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x14ac:dyDescent="0.2">
      <c r="A9" s="26" t="s">
        <v>2</v>
      </c>
      <c r="B9" s="112" t="s">
        <v>18</v>
      </c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2" x14ac:dyDescent="0.2">
      <c r="A10" s="43" t="s">
        <v>47</v>
      </c>
      <c r="B10" s="113" t="s">
        <v>18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x14ac:dyDescent="0.2">
      <c r="A11" s="62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x14ac:dyDescent="0.2">
      <c r="A12" s="114" t="s">
        <v>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5"/>
    </row>
    <row r="13" spans="1:12" x14ac:dyDescent="0.2">
      <c r="A13" s="26" t="s">
        <v>9</v>
      </c>
      <c r="B13" s="63">
        <f t="shared" ref="B13:B17" si="3">SUM(C13:L13)</f>
        <v>18784511.999999996</v>
      </c>
      <c r="C13" s="107">
        <v>1878451.1999999995</v>
      </c>
      <c r="D13" s="107">
        <v>1878451.1999999995</v>
      </c>
      <c r="E13" s="107">
        <v>1878451.1999999995</v>
      </c>
      <c r="F13" s="107">
        <v>1878451.1999999995</v>
      </c>
      <c r="G13" s="107">
        <v>1878451.1999999995</v>
      </c>
      <c r="H13" s="107">
        <v>1878451.1999999995</v>
      </c>
      <c r="I13" s="107">
        <v>1878451.1999999995</v>
      </c>
      <c r="J13" s="107">
        <v>1878451.1999999995</v>
      </c>
      <c r="K13" s="107">
        <v>1878451.1999999995</v>
      </c>
      <c r="L13" s="107">
        <v>1878451.1999999995</v>
      </c>
    </row>
    <row r="14" spans="1:12" x14ac:dyDescent="0.2">
      <c r="A14" s="59" t="s">
        <v>57</v>
      </c>
      <c r="B14" s="106">
        <v>0</v>
      </c>
      <c r="C14" s="65"/>
      <c r="D14" s="66"/>
      <c r="E14" s="66"/>
      <c r="F14" s="66"/>
      <c r="G14" s="66"/>
      <c r="H14" s="66"/>
      <c r="I14" s="66"/>
      <c r="J14" s="66"/>
      <c r="K14" s="66"/>
      <c r="L14" s="67"/>
    </row>
    <row r="15" spans="1:12" x14ac:dyDescent="0.2">
      <c r="A15" s="59" t="s">
        <v>58</v>
      </c>
      <c r="B15" s="63">
        <f t="shared" si="3"/>
        <v>0</v>
      </c>
      <c r="C15" s="63">
        <f t="shared" ref="C15:L15" si="4">IF(ISNUMBER(C3),$B$14*$B$3,"")</f>
        <v>0</v>
      </c>
      <c r="D15" s="63">
        <f t="shared" si="4"/>
        <v>0</v>
      </c>
      <c r="E15" s="63">
        <f t="shared" si="4"/>
        <v>0</v>
      </c>
      <c r="F15" s="63">
        <f t="shared" si="4"/>
        <v>0</v>
      </c>
      <c r="G15" s="63">
        <f t="shared" si="4"/>
        <v>0</v>
      </c>
      <c r="H15" s="63">
        <f t="shared" si="4"/>
        <v>0</v>
      </c>
      <c r="I15" s="63">
        <f t="shared" si="4"/>
        <v>0</v>
      </c>
      <c r="J15" s="63">
        <f t="shared" si="4"/>
        <v>0</v>
      </c>
      <c r="K15" s="63">
        <f t="shared" si="4"/>
        <v>0</v>
      </c>
      <c r="L15" s="64">
        <f t="shared" si="4"/>
        <v>0</v>
      </c>
    </row>
    <row r="16" spans="1:12" x14ac:dyDescent="0.2">
      <c r="A16" s="59" t="s">
        <v>59</v>
      </c>
      <c r="B16" s="63">
        <f t="shared" si="3"/>
        <v>7416513.7297297288</v>
      </c>
      <c r="C16" s="107">
        <v>741651.37297297304</v>
      </c>
      <c r="D16" s="107">
        <v>741651.37297297304</v>
      </c>
      <c r="E16" s="107">
        <v>741651.37297297304</v>
      </c>
      <c r="F16" s="107">
        <v>741651.37297297304</v>
      </c>
      <c r="G16" s="107">
        <v>741651.37297297304</v>
      </c>
      <c r="H16" s="107">
        <v>741651.37297297304</v>
      </c>
      <c r="I16" s="107">
        <v>741651.37297297304</v>
      </c>
      <c r="J16" s="107">
        <v>741651.37297297304</v>
      </c>
      <c r="K16" s="107">
        <v>741651.37297297304</v>
      </c>
      <c r="L16" s="107">
        <v>741651.37297297304</v>
      </c>
    </row>
    <row r="17" spans="1:17" x14ac:dyDescent="0.2">
      <c r="A17" s="60" t="s">
        <v>60</v>
      </c>
      <c r="B17" s="68">
        <f t="shared" si="3"/>
        <v>40790825.513513505</v>
      </c>
      <c r="C17" s="68">
        <f>SUM($C$15:C15)+SUM($C$16:C16)</f>
        <v>741651.37297297304</v>
      </c>
      <c r="D17" s="68">
        <f>SUM($C$15:D15)+SUM($C$16:D16)</f>
        <v>1483302.7459459461</v>
      </c>
      <c r="E17" s="68">
        <f>SUM($C$15:E15)+SUM($C$16:E16)</f>
        <v>2224954.118918919</v>
      </c>
      <c r="F17" s="68">
        <f>SUM($C$15:F15)+SUM($C$16:F16)</f>
        <v>2966605.4918918922</v>
      </c>
      <c r="G17" s="68">
        <f>SUM($C$15:G15)+SUM($C$16:G16)</f>
        <v>3708256.8648648653</v>
      </c>
      <c r="H17" s="68">
        <f>SUM($C$15:H15)+SUM($C$16:H16)</f>
        <v>4449908.237837838</v>
      </c>
      <c r="I17" s="68">
        <f>SUM($C$15:I15)+SUM($C$16:I16)</f>
        <v>5191559.6108108107</v>
      </c>
      <c r="J17" s="68">
        <f>SUM($C$15:J15)+SUM($C$16:J16)</f>
        <v>5933210.9837837834</v>
      </c>
      <c r="K17" s="68">
        <f>SUM($C$15:K15)+SUM($C$16:K16)</f>
        <v>6674862.3567567561</v>
      </c>
      <c r="L17" s="69">
        <f>SUM($C$15:L15)+SUM($C$16:L16)</f>
        <v>7416513.7297297288</v>
      </c>
    </row>
    <row r="18" spans="1:17" x14ac:dyDescent="0.2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1:17" x14ac:dyDescent="0.2">
      <c r="A19" s="117" t="s">
        <v>2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9"/>
    </row>
    <row r="20" spans="1:17" x14ac:dyDescent="0.2">
      <c r="A20" s="26" t="s">
        <v>11</v>
      </c>
      <c r="B20" s="106">
        <v>0</v>
      </c>
      <c r="C20" s="70"/>
      <c r="D20" s="71"/>
      <c r="E20" s="71"/>
      <c r="F20" s="71"/>
      <c r="G20" s="71"/>
      <c r="H20" s="71"/>
      <c r="I20" s="71"/>
      <c r="J20" s="71"/>
      <c r="K20" s="71"/>
      <c r="L20" s="72"/>
    </row>
    <row r="21" spans="1:17" x14ac:dyDescent="0.2">
      <c r="A21" s="26" t="s">
        <v>21</v>
      </c>
      <c r="B21" s="106">
        <v>0</v>
      </c>
      <c r="C21" s="73"/>
      <c r="D21" s="74"/>
      <c r="E21" s="74"/>
      <c r="F21" s="74"/>
      <c r="G21" s="74"/>
      <c r="H21" s="74"/>
      <c r="I21" s="74"/>
      <c r="J21" s="74"/>
      <c r="K21" s="74"/>
      <c r="L21" s="75"/>
    </row>
    <row r="22" spans="1:17" x14ac:dyDescent="0.2">
      <c r="A22" s="26" t="s">
        <v>1</v>
      </c>
      <c r="B22" s="86">
        <f>(IFERROR(ROUND(AVERAGE(C22:L22),1),""))</f>
        <v>6324</v>
      </c>
      <c r="C22" s="109">
        <v>6324</v>
      </c>
      <c r="D22" s="109">
        <v>6324</v>
      </c>
      <c r="E22" s="109">
        <v>6324</v>
      </c>
      <c r="F22" s="109">
        <v>6324</v>
      </c>
      <c r="G22" s="109">
        <v>6324</v>
      </c>
      <c r="H22" s="109">
        <v>6324</v>
      </c>
      <c r="I22" s="109">
        <v>6324</v>
      </c>
      <c r="J22" s="109">
        <v>6324</v>
      </c>
      <c r="K22" s="109">
        <v>6324</v>
      </c>
      <c r="L22" s="109">
        <v>6324</v>
      </c>
    </row>
    <row r="23" spans="1:17" x14ac:dyDescent="0.2">
      <c r="A23" s="26" t="s">
        <v>4</v>
      </c>
      <c r="B23" s="78">
        <f>(IFERROR(ROUND(AVERAGE(C23:L23),2),""))</f>
        <v>0</v>
      </c>
      <c r="C23" s="106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5">
        <v>0</v>
      </c>
      <c r="M23" t="s">
        <v>64</v>
      </c>
    </row>
    <row r="24" spans="1:17" x14ac:dyDescent="0.2">
      <c r="A24" s="26" t="s">
        <v>12</v>
      </c>
      <c r="B24" s="63">
        <f t="shared" ref="B24" si="5">(IFERROR(ROUND(AVERAGE(C24:L24),1),""))</f>
        <v>0</v>
      </c>
      <c r="C24" s="107">
        <v>0</v>
      </c>
      <c r="D24" s="63">
        <f>C24*(1+$B$20)</f>
        <v>0</v>
      </c>
      <c r="E24" s="63">
        <f t="shared" ref="E24:L24" si="6">D24*(1+$B$20)</f>
        <v>0</v>
      </c>
      <c r="F24" s="63">
        <f t="shared" si="6"/>
        <v>0</v>
      </c>
      <c r="G24" s="63">
        <f t="shared" si="6"/>
        <v>0</v>
      </c>
      <c r="H24" s="63">
        <f t="shared" si="6"/>
        <v>0</v>
      </c>
      <c r="I24" s="63">
        <f t="shared" si="6"/>
        <v>0</v>
      </c>
      <c r="J24" s="63">
        <f t="shared" si="6"/>
        <v>0</v>
      </c>
      <c r="K24" s="63">
        <f t="shared" si="6"/>
        <v>0</v>
      </c>
      <c r="L24" s="64">
        <f t="shared" si="6"/>
        <v>0</v>
      </c>
    </row>
    <row r="25" spans="1:17" x14ac:dyDescent="0.2">
      <c r="A25" s="26" t="s">
        <v>61</v>
      </c>
      <c r="B25" s="91">
        <f>(IFERROR(ROUND(AVERAGE(C25:L25),2),""))</f>
        <v>0</v>
      </c>
      <c r="C25" s="108">
        <v>0</v>
      </c>
      <c r="D25" s="91">
        <f t="shared" ref="D25:L25" si="7">C25*(1+$B$21)</f>
        <v>0</v>
      </c>
      <c r="E25" s="91">
        <f t="shared" si="7"/>
        <v>0</v>
      </c>
      <c r="F25" s="91">
        <f t="shared" si="7"/>
        <v>0</v>
      </c>
      <c r="G25" s="91">
        <f t="shared" si="7"/>
        <v>0</v>
      </c>
      <c r="H25" s="91">
        <f t="shared" si="7"/>
        <v>0</v>
      </c>
      <c r="I25" s="91">
        <f t="shared" si="7"/>
        <v>0</v>
      </c>
      <c r="J25" s="91">
        <f t="shared" si="7"/>
        <v>0</v>
      </c>
      <c r="K25" s="91">
        <f t="shared" si="7"/>
        <v>0</v>
      </c>
      <c r="L25" s="92">
        <f t="shared" si="7"/>
        <v>0</v>
      </c>
    </row>
    <row r="26" spans="1:17" x14ac:dyDescent="0.2">
      <c r="A26" s="26" t="s">
        <v>5</v>
      </c>
      <c r="B26" s="63">
        <f t="shared" ref="B26:B27" si="8">SUM(C26:L26)</f>
        <v>0</v>
      </c>
      <c r="C26" s="63">
        <f>C22*12*C23*C25/365*C24</f>
        <v>0</v>
      </c>
      <c r="D26" s="63">
        <f t="shared" ref="D26:L26" si="9">D22*12*D23*D25/365*D24</f>
        <v>0</v>
      </c>
      <c r="E26" s="63">
        <f t="shared" si="9"/>
        <v>0</v>
      </c>
      <c r="F26" s="63">
        <f t="shared" si="9"/>
        <v>0</v>
      </c>
      <c r="G26" s="63">
        <f t="shared" si="9"/>
        <v>0</v>
      </c>
      <c r="H26" s="63">
        <f t="shared" si="9"/>
        <v>0</v>
      </c>
      <c r="I26" s="63">
        <f t="shared" si="9"/>
        <v>0</v>
      </c>
      <c r="J26" s="63">
        <f t="shared" si="9"/>
        <v>0</v>
      </c>
      <c r="K26" s="63">
        <f t="shared" si="9"/>
        <v>0</v>
      </c>
      <c r="L26" s="64">
        <f t="shared" si="9"/>
        <v>0</v>
      </c>
    </row>
    <row r="27" spans="1:17" x14ac:dyDescent="0.2">
      <c r="A27" s="43" t="s">
        <v>46</v>
      </c>
      <c r="B27" s="68">
        <f t="shared" si="8"/>
        <v>0</v>
      </c>
      <c r="C27" s="68">
        <f>SUM($C$26:C26)</f>
        <v>0</v>
      </c>
      <c r="D27" s="68">
        <f>SUM($C$26:D26)</f>
        <v>0</v>
      </c>
      <c r="E27" s="68">
        <f>SUM($C$26:E26)</f>
        <v>0</v>
      </c>
      <c r="F27" s="68">
        <f>SUM($C$26:F26)</f>
        <v>0</v>
      </c>
      <c r="G27" s="68">
        <f>SUM($C$26:G26)</f>
        <v>0</v>
      </c>
      <c r="H27" s="68">
        <f>SUM($C$26:H26)</f>
        <v>0</v>
      </c>
      <c r="I27" s="68">
        <f>SUM($C$26:I26)</f>
        <v>0</v>
      </c>
      <c r="J27" s="68">
        <f>SUM($C$26:J26)</f>
        <v>0</v>
      </c>
      <c r="K27" s="68">
        <f>SUM($C$26:K26)</f>
        <v>0</v>
      </c>
      <c r="L27" s="69">
        <f>SUM($C$26:L26)</f>
        <v>0</v>
      </c>
    </row>
    <row r="28" spans="1:17" x14ac:dyDescent="0.2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</row>
    <row r="29" spans="1:17" x14ac:dyDescent="0.2">
      <c r="A29" s="117" t="s">
        <v>6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9"/>
    </row>
    <row r="30" spans="1:17" x14ac:dyDescent="0.2">
      <c r="A30" s="26" t="s">
        <v>13</v>
      </c>
      <c r="B30" s="99">
        <v>0</v>
      </c>
      <c r="C30" s="80"/>
      <c r="D30" s="81"/>
      <c r="E30" s="81"/>
      <c r="F30" s="81"/>
      <c r="G30" s="81"/>
      <c r="H30" s="81"/>
      <c r="I30" s="81"/>
      <c r="J30" s="81"/>
      <c r="K30" s="81"/>
      <c r="L30" s="82"/>
      <c r="Q30" s="110"/>
    </row>
    <row r="31" spans="1:17" x14ac:dyDescent="0.2">
      <c r="A31" s="26" t="s">
        <v>14</v>
      </c>
      <c r="B31" s="97">
        <v>0</v>
      </c>
      <c r="C31" s="80"/>
      <c r="D31" s="81"/>
      <c r="E31" s="81"/>
      <c r="F31" s="81"/>
      <c r="G31" s="81"/>
      <c r="H31" s="81"/>
      <c r="I31" s="81"/>
      <c r="J31" s="81"/>
      <c r="K31" s="81"/>
      <c r="L31" s="82"/>
    </row>
    <row r="32" spans="1:17" x14ac:dyDescent="0.2">
      <c r="A32" s="26" t="s">
        <v>48</v>
      </c>
      <c r="B32" s="97">
        <v>0</v>
      </c>
      <c r="C32" s="83"/>
      <c r="D32" s="84"/>
      <c r="E32" s="84"/>
      <c r="F32" s="84"/>
      <c r="G32" s="84"/>
      <c r="H32" s="84"/>
      <c r="I32" s="84"/>
      <c r="J32" s="84"/>
      <c r="K32" s="84"/>
      <c r="L32" s="85"/>
    </row>
    <row r="33" spans="1:12" x14ac:dyDescent="0.2">
      <c r="A33" s="26" t="s">
        <v>7</v>
      </c>
      <c r="B33" s="76">
        <f>(IFERROR(ROUND(AVERAGE(C33:L33),1),""))</f>
        <v>0</v>
      </c>
      <c r="C33" s="98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88">
        <v>0</v>
      </c>
    </row>
    <row r="34" spans="1:12" x14ac:dyDescent="0.2">
      <c r="A34" s="26" t="s">
        <v>62</v>
      </c>
      <c r="B34" s="86">
        <f t="shared" ref="B34" si="10">(IFERROR(ROUND(AVERAGE(C34:L34),1),""))</f>
        <v>0</v>
      </c>
      <c r="C34" s="98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88">
        <v>0</v>
      </c>
    </row>
    <row r="35" spans="1:12" x14ac:dyDescent="0.2">
      <c r="A35" s="26" t="s">
        <v>50</v>
      </c>
      <c r="B35" s="78">
        <f>(IFERROR(ROUND(AVERAGE(C35:L35),2),""))</f>
        <v>0</v>
      </c>
      <c r="C35" s="97">
        <v>0</v>
      </c>
      <c r="D35" s="78">
        <f>C35*(1+$B$32)</f>
        <v>0</v>
      </c>
      <c r="E35" s="78">
        <f t="shared" ref="E35:L35" si="11">D35*(1+$B$32)</f>
        <v>0</v>
      </c>
      <c r="F35" s="78">
        <f t="shared" si="11"/>
        <v>0</v>
      </c>
      <c r="G35" s="78">
        <f t="shared" si="11"/>
        <v>0</v>
      </c>
      <c r="H35" s="78">
        <f t="shared" si="11"/>
        <v>0</v>
      </c>
      <c r="I35" s="78">
        <f t="shared" si="11"/>
        <v>0</v>
      </c>
      <c r="J35" s="78">
        <f t="shared" si="11"/>
        <v>0</v>
      </c>
      <c r="K35" s="78">
        <f t="shared" si="11"/>
        <v>0</v>
      </c>
      <c r="L35" s="79">
        <f t="shared" si="11"/>
        <v>0</v>
      </c>
    </row>
    <row r="36" spans="1:12" x14ac:dyDescent="0.2">
      <c r="A36" s="26" t="s">
        <v>51</v>
      </c>
      <c r="B36" s="78">
        <f>(IFERROR(ROUND(AVERAGE(C36:L36),2),""))</f>
        <v>0</v>
      </c>
      <c r="C36" s="97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89">
        <v>0</v>
      </c>
    </row>
    <row r="37" spans="1:12" x14ac:dyDescent="0.2">
      <c r="A37" s="26" t="s">
        <v>52</v>
      </c>
      <c r="B37" s="63">
        <f t="shared" ref="B37:B38" si="12">SUM(C37:L37)</f>
        <v>0</v>
      </c>
      <c r="C37" s="63">
        <f>$B$30/60*C33*C34*C35+$B$30/60*C33*C34*C36</f>
        <v>0</v>
      </c>
      <c r="D37" s="63">
        <f t="shared" ref="D37:L37" si="13">$B$30/60*D33*D34*D35+$B$30/60*D33*D34*D36</f>
        <v>0</v>
      </c>
      <c r="E37" s="63">
        <f t="shared" si="13"/>
        <v>0</v>
      </c>
      <c r="F37" s="63">
        <f t="shared" si="13"/>
        <v>0</v>
      </c>
      <c r="G37" s="63">
        <f t="shared" si="13"/>
        <v>0</v>
      </c>
      <c r="H37" s="63">
        <f t="shared" si="13"/>
        <v>0</v>
      </c>
      <c r="I37" s="63">
        <f t="shared" si="13"/>
        <v>0</v>
      </c>
      <c r="J37" s="63">
        <f t="shared" si="13"/>
        <v>0</v>
      </c>
      <c r="K37" s="63">
        <f t="shared" si="13"/>
        <v>0</v>
      </c>
      <c r="L37" s="64">
        <f t="shared" si="13"/>
        <v>0</v>
      </c>
    </row>
    <row r="38" spans="1:12" x14ac:dyDescent="0.2">
      <c r="A38" s="43" t="s">
        <v>49</v>
      </c>
      <c r="B38" s="68">
        <f t="shared" si="12"/>
        <v>0</v>
      </c>
      <c r="C38" s="68">
        <f>SUM($C$37:C37)</f>
        <v>0</v>
      </c>
      <c r="D38" s="68">
        <f>SUM($C$37:D37)</f>
        <v>0</v>
      </c>
      <c r="E38" s="68">
        <f>SUM($C$37:E37)</f>
        <v>0</v>
      </c>
      <c r="F38" s="68">
        <f>SUM($C$37:F37)</f>
        <v>0</v>
      </c>
      <c r="G38" s="68">
        <f>SUM($C$37:G37)</f>
        <v>0</v>
      </c>
      <c r="H38" s="68">
        <f>SUM($C$37:H37)</f>
        <v>0</v>
      </c>
      <c r="I38" s="68">
        <f>SUM($C$37:I37)</f>
        <v>0</v>
      </c>
      <c r="J38" s="68">
        <f>SUM($C$37:J37)</f>
        <v>0</v>
      </c>
      <c r="K38" s="68">
        <f>SUM($C$37:K37)</f>
        <v>0</v>
      </c>
      <c r="L38" s="69">
        <f>SUM($C$37:L37)</f>
        <v>0</v>
      </c>
    </row>
    <row r="40" spans="1:12" s="103" customFormat="1" x14ac:dyDescent="0.2">
      <c r="A40" s="100" t="s">
        <v>63</v>
      </c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</row>
    <row r="41" spans="1:12" x14ac:dyDescent="0.2">
      <c r="C41" s="1"/>
      <c r="D41" s="1"/>
      <c r="E41" s="1"/>
      <c r="F41" s="1"/>
      <c r="G41" s="1"/>
      <c r="H41" s="1"/>
      <c r="I41" s="1"/>
      <c r="J41" s="1"/>
      <c r="K41" s="1"/>
      <c r="L41" s="1"/>
    </row>
  </sheetData>
  <mergeCells count="4">
    <mergeCell ref="A7:B7"/>
    <mergeCell ref="A12:L12"/>
    <mergeCell ref="A19:L19"/>
    <mergeCell ref="A29:L29"/>
  </mergeCells>
  <conditionalFormatting sqref="A12:L17">
    <cfRule type="expression" dxfId="8" priority="4">
      <formula>$B$8="NIE"</formula>
    </cfRule>
  </conditionalFormatting>
  <conditionalFormatting sqref="A19:L27">
    <cfRule type="expression" dxfId="7" priority="3">
      <formula>$B$9="NIE"</formula>
    </cfRule>
  </conditionalFormatting>
  <conditionalFormatting sqref="A40 A29:L38">
    <cfRule type="expression" dxfId="6" priority="2">
      <formula>$B$10="NIE"</formula>
    </cfRule>
  </conditionalFormatting>
  <conditionalFormatting sqref="C1:L1">
    <cfRule type="containsText" dxfId="5" priority="1" operator="containsText" text="navrat">
      <formula>NOT(ISERROR(SEARCH("navrat",C1)))</formula>
    </cfRule>
  </conditionalFormatting>
  <dataValidations count="1">
    <dataValidation type="list" allowBlank="1" showInputMessage="1" showErrorMessage="1" sqref="B8:B10">
      <formula1>"ANO,NIE"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pane ySplit="10" topLeftCell="A11" activePane="bottomLeft" state="frozen"/>
      <selection pane="bottomLeft" activeCell="F55" sqref="F55"/>
    </sheetView>
  </sheetViews>
  <sheetFormatPr defaultColWidth="9" defaultRowHeight="12.75" x14ac:dyDescent="0.2"/>
  <cols>
    <col min="1" max="1" width="42.5703125" customWidth="1"/>
    <col min="2" max="2" width="13.42578125" bestFit="1" customWidth="1"/>
    <col min="3" max="7" width="12" bestFit="1" customWidth="1"/>
    <col min="8" max="12" width="13.42578125" bestFit="1" customWidth="1"/>
  </cols>
  <sheetData>
    <row r="1" spans="1:12" x14ac:dyDescent="0.2">
      <c r="A1" s="22" t="s">
        <v>10</v>
      </c>
      <c r="B1" s="23"/>
      <c r="C1" s="24" t="str">
        <f>IF(C5&lt;C4,"NAVRAT","")</f>
        <v/>
      </c>
      <c r="D1" s="24" t="str">
        <f t="shared" ref="D1:L1" si="0">IF(D5&lt;D4,"NAVRAT","")</f>
        <v/>
      </c>
      <c r="E1" s="24" t="str">
        <f t="shared" si="0"/>
        <v/>
      </c>
      <c r="F1" s="24" t="str">
        <f t="shared" si="0"/>
        <v/>
      </c>
      <c r="G1" s="24" t="str">
        <f t="shared" si="0"/>
        <v/>
      </c>
      <c r="H1" s="24" t="str">
        <f t="shared" si="0"/>
        <v/>
      </c>
      <c r="I1" s="24" t="str">
        <f t="shared" si="0"/>
        <v/>
      </c>
      <c r="J1" s="24" t="str">
        <f t="shared" si="0"/>
        <v/>
      </c>
      <c r="K1" s="24" t="str">
        <f t="shared" si="0"/>
        <v/>
      </c>
      <c r="L1" s="25" t="str">
        <f t="shared" si="0"/>
        <v/>
      </c>
    </row>
    <row r="2" spans="1:12" x14ac:dyDescent="0.2">
      <c r="A2" s="26" t="s">
        <v>3</v>
      </c>
      <c r="B2" s="5" t="s">
        <v>19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27">
        <v>10</v>
      </c>
    </row>
    <row r="3" spans="1:12" x14ac:dyDescent="0.2">
      <c r="A3" s="26" t="s">
        <v>0</v>
      </c>
      <c r="B3" s="6">
        <f>SUM(C3:L3)</f>
        <v>1000</v>
      </c>
      <c r="C3" s="7">
        <v>1000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</row>
    <row r="4" spans="1:12" x14ac:dyDescent="0.2">
      <c r="A4" s="26" t="s">
        <v>35</v>
      </c>
      <c r="B4" s="6"/>
      <c r="C4" s="6">
        <f t="shared" ref="C4:L4" si="1">C26+C39+C45</f>
        <v>0</v>
      </c>
      <c r="D4" s="6">
        <f t="shared" si="1"/>
        <v>0</v>
      </c>
      <c r="E4" s="6">
        <f t="shared" si="1"/>
        <v>0</v>
      </c>
      <c r="F4" s="6">
        <f t="shared" si="1"/>
        <v>0</v>
      </c>
      <c r="G4" s="6">
        <f t="shared" si="1"/>
        <v>0</v>
      </c>
      <c r="H4" s="6">
        <f t="shared" si="1"/>
        <v>0</v>
      </c>
      <c r="I4" s="6">
        <f t="shared" si="1"/>
        <v>0</v>
      </c>
      <c r="J4" s="6">
        <f t="shared" si="1"/>
        <v>0</v>
      </c>
      <c r="K4" s="6">
        <f t="shared" si="1"/>
        <v>0</v>
      </c>
      <c r="L4" s="28">
        <f t="shared" si="1"/>
        <v>0</v>
      </c>
    </row>
    <row r="5" spans="1:12" x14ac:dyDescent="0.2">
      <c r="A5" s="43" t="s">
        <v>36</v>
      </c>
      <c r="B5" s="50"/>
      <c r="C5" s="50">
        <f>C27+C40+C46+SUM($C$3:C3)</f>
        <v>1000</v>
      </c>
      <c r="D5" s="50">
        <f>D27+D40+D46+SUM($C$3:D3)</f>
        <v>1000</v>
      </c>
      <c r="E5" s="50">
        <f>E27+E40+E46+SUM($C$3:E3)</f>
        <v>1000</v>
      </c>
      <c r="F5" s="50">
        <f>F27+F40+F46+SUM($C$3:F3)</f>
        <v>1000</v>
      </c>
      <c r="G5" s="50">
        <f>G27+G40+G46+SUM($C$3:G3)</f>
        <v>1000</v>
      </c>
      <c r="H5" s="50">
        <f>H27+H40+H46+SUM($C$3:H3)</f>
        <v>1000</v>
      </c>
      <c r="I5" s="50">
        <f>I27+I40+I46+SUM($C$3:I3)</f>
        <v>1000</v>
      </c>
      <c r="J5" s="50">
        <f>J27+J40+J46+SUM($C$3:J3)</f>
        <v>1000</v>
      </c>
      <c r="K5" s="50">
        <f>K27+K40+K46+SUM($C$3:K3)</f>
        <v>1000</v>
      </c>
      <c r="L5" s="51">
        <f>L27+L40+L46+SUM($C$3:L3)</f>
        <v>1000</v>
      </c>
    </row>
    <row r="6" spans="1:12" x14ac:dyDescent="0.2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</row>
    <row r="7" spans="1:12" x14ac:dyDescent="0.2">
      <c r="A7" s="114" t="s">
        <v>45</v>
      </c>
      <c r="B7" s="115"/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1:12" x14ac:dyDescent="0.2">
      <c r="A8" s="26" t="s">
        <v>22</v>
      </c>
      <c r="B8" s="52" t="s">
        <v>18</v>
      </c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1:12" x14ac:dyDescent="0.2">
      <c r="A9" s="26" t="s">
        <v>23</v>
      </c>
      <c r="B9" s="52" t="s">
        <v>18</v>
      </c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1:12" ht="13.5" customHeight="1" x14ac:dyDescent="0.25">
      <c r="A10" s="53" t="s">
        <v>24</v>
      </c>
      <c r="B10" s="54" t="s">
        <v>18</v>
      </c>
      <c r="C10" s="30"/>
      <c r="D10" s="30"/>
      <c r="E10" s="30"/>
      <c r="F10" s="30"/>
      <c r="G10" s="30"/>
      <c r="H10" s="30"/>
      <c r="I10" s="30"/>
      <c r="J10" s="30"/>
      <c r="K10" s="30"/>
      <c r="L10" s="31"/>
    </row>
    <row r="11" spans="1:12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1:12" x14ac:dyDescent="0.2">
      <c r="A12" s="114" t="s">
        <v>25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5"/>
    </row>
    <row r="13" spans="1:12" x14ac:dyDescent="0.2">
      <c r="A13" s="32" t="s">
        <v>26</v>
      </c>
      <c r="B13" s="11">
        <f>SUM(C13:L13)</f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95">
        <v>0</v>
      </c>
    </row>
    <row r="14" spans="1:12" x14ac:dyDescent="0.2">
      <c r="A14" s="55" t="s">
        <v>27</v>
      </c>
      <c r="B14" s="56">
        <f>SUM(C14:L14)</f>
        <v>0</v>
      </c>
      <c r="C14" s="57">
        <v>0</v>
      </c>
      <c r="D14" s="57">
        <f t="shared" ref="D14:L14" si="2">C14*1.02</f>
        <v>0</v>
      </c>
      <c r="E14" s="57">
        <f t="shared" si="2"/>
        <v>0</v>
      </c>
      <c r="F14" s="57">
        <f t="shared" si="2"/>
        <v>0</v>
      </c>
      <c r="G14" s="57">
        <f t="shared" si="2"/>
        <v>0</v>
      </c>
      <c r="H14" s="57">
        <f t="shared" si="2"/>
        <v>0</v>
      </c>
      <c r="I14" s="57">
        <f t="shared" si="2"/>
        <v>0</v>
      </c>
      <c r="J14" s="57">
        <f t="shared" si="2"/>
        <v>0</v>
      </c>
      <c r="K14" s="57">
        <f t="shared" si="2"/>
        <v>0</v>
      </c>
      <c r="L14" s="58">
        <f t="shared" si="2"/>
        <v>0</v>
      </c>
    </row>
    <row r="15" spans="1:12" x14ac:dyDescent="0.2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/>
    </row>
    <row r="16" spans="1:12" x14ac:dyDescent="0.2">
      <c r="A16" s="114" t="s">
        <v>22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5"/>
    </row>
    <row r="17" spans="1:12" x14ac:dyDescent="0.2">
      <c r="A17" s="33" t="s">
        <v>33</v>
      </c>
      <c r="B17" s="14">
        <v>0</v>
      </c>
      <c r="C17" s="18">
        <f>B17</f>
        <v>0</v>
      </c>
      <c r="D17" s="18">
        <f>C17*(1+$B$18)</f>
        <v>0</v>
      </c>
      <c r="E17" s="18">
        <f t="shared" ref="E17:L17" si="3">D17*(1+$B$18)</f>
        <v>0</v>
      </c>
      <c r="F17" s="18">
        <f t="shared" si="3"/>
        <v>0</v>
      </c>
      <c r="G17" s="18">
        <f t="shared" si="3"/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34">
        <f t="shared" si="3"/>
        <v>0</v>
      </c>
    </row>
    <row r="18" spans="1:12" x14ac:dyDescent="0.2">
      <c r="A18" s="26" t="s">
        <v>28</v>
      </c>
      <c r="B18" s="15"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35"/>
    </row>
    <row r="19" spans="1:12" x14ac:dyDescent="0.2">
      <c r="A19" s="26" t="s">
        <v>34</v>
      </c>
      <c r="B19" s="15"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35"/>
    </row>
    <row r="20" spans="1:12" x14ac:dyDescent="0.2">
      <c r="A20" s="26" t="s">
        <v>29</v>
      </c>
      <c r="B20" s="8" t="s">
        <v>20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95">
        <v>0</v>
      </c>
    </row>
    <row r="21" spans="1:12" x14ac:dyDescent="0.2">
      <c r="A21" s="26" t="s">
        <v>44</v>
      </c>
      <c r="B21" s="8" t="s">
        <v>20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95">
        <v>0</v>
      </c>
    </row>
    <row r="22" spans="1:12" x14ac:dyDescent="0.2">
      <c r="A22" s="26" t="s">
        <v>30</v>
      </c>
      <c r="B22" s="8" t="s">
        <v>20</v>
      </c>
      <c r="C22" s="16">
        <v>0</v>
      </c>
      <c r="D22" s="17">
        <f>C22*(1+$B$19)</f>
        <v>0</v>
      </c>
      <c r="E22" s="17">
        <f>D22*(1+$B$19)</f>
        <v>0</v>
      </c>
      <c r="F22" s="17">
        <f t="shared" ref="F22:L22" si="4">E22*(1+$B$19)</f>
        <v>0</v>
      </c>
      <c r="G22" s="17">
        <f t="shared" si="4"/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17">
        <f t="shared" si="4"/>
        <v>0</v>
      </c>
      <c r="L22" s="36">
        <f t="shared" si="4"/>
        <v>0</v>
      </c>
    </row>
    <row r="23" spans="1:12" x14ac:dyDescent="0.2">
      <c r="A23" s="26" t="s">
        <v>43</v>
      </c>
      <c r="B23" s="8" t="s">
        <v>20</v>
      </c>
      <c r="C23" s="16">
        <v>0</v>
      </c>
      <c r="D23" s="17">
        <f t="shared" ref="D23:L23" si="5">C23*(1+$B$19)</f>
        <v>0</v>
      </c>
      <c r="E23" s="17">
        <f t="shared" si="5"/>
        <v>0</v>
      </c>
      <c r="F23" s="17">
        <f t="shared" si="5"/>
        <v>0</v>
      </c>
      <c r="G23" s="17">
        <f t="shared" si="5"/>
        <v>0</v>
      </c>
      <c r="H23" s="17">
        <f t="shared" si="5"/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36">
        <f t="shared" si="5"/>
        <v>0</v>
      </c>
    </row>
    <row r="24" spans="1:12" x14ac:dyDescent="0.2">
      <c r="A24" s="26" t="s">
        <v>31</v>
      </c>
      <c r="B24" s="8">
        <f>SUM(C24:L24)</f>
        <v>0</v>
      </c>
      <c r="C24" s="6">
        <f>C13*C20*C17+C13*C22</f>
        <v>0</v>
      </c>
      <c r="D24" s="6">
        <f t="shared" ref="D24:L24" si="6">D13*D20*D17+D13*D22</f>
        <v>0</v>
      </c>
      <c r="E24" s="6">
        <f t="shared" si="6"/>
        <v>0</v>
      </c>
      <c r="F24" s="6">
        <f t="shared" si="6"/>
        <v>0</v>
      </c>
      <c r="G24" s="6">
        <f t="shared" si="6"/>
        <v>0</v>
      </c>
      <c r="H24" s="6">
        <f t="shared" si="6"/>
        <v>0</v>
      </c>
      <c r="I24" s="6">
        <f t="shared" si="6"/>
        <v>0</v>
      </c>
      <c r="J24" s="6">
        <f t="shared" si="6"/>
        <v>0</v>
      </c>
      <c r="K24" s="6">
        <f t="shared" si="6"/>
        <v>0</v>
      </c>
      <c r="L24" s="28">
        <f t="shared" si="6"/>
        <v>0</v>
      </c>
    </row>
    <row r="25" spans="1:12" x14ac:dyDescent="0.2">
      <c r="A25" s="26" t="s">
        <v>32</v>
      </c>
      <c r="B25" s="8">
        <f>SUM(C25:L25)</f>
        <v>0</v>
      </c>
      <c r="C25" s="6">
        <f>C14*C17*C21+C14*C23</f>
        <v>0</v>
      </c>
      <c r="D25" s="6">
        <f t="shared" ref="D25:L25" si="7">D14*D17*D21+D14*D23</f>
        <v>0</v>
      </c>
      <c r="E25" s="6">
        <f t="shared" si="7"/>
        <v>0</v>
      </c>
      <c r="F25" s="6">
        <f t="shared" si="7"/>
        <v>0</v>
      </c>
      <c r="G25" s="6">
        <f t="shared" si="7"/>
        <v>0</v>
      </c>
      <c r="H25" s="6">
        <f t="shared" si="7"/>
        <v>0</v>
      </c>
      <c r="I25" s="6">
        <f t="shared" si="7"/>
        <v>0</v>
      </c>
      <c r="J25" s="6">
        <f t="shared" si="7"/>
        <v>0</v>
      </c>
      <c r="K25" s="6">
        <f t="shared" si="7"/>
        <v>0</v>
      </c>
      <c r="L25" s="28">
        <f t="shared" si="7"/>
        <v>0</v>
      </c>
    </row>
    <row r="26" spans="1:12" x14ac:dyDescent="0.2">
      <c r="A26" s="37" t="s">
        <v>35</v>
      </c>
      <c r="B26" s="8" t="s">
        <v>20</v>
      </c>
      <c r="C26" s="38">
        <f>SUM($C$24:C24)</f>
        <v>0</v>
      </c>
      <c r="D26" s="38">
        <f>SUM($C$24:D24)</f>
        <v>0</v>
      </c>
      <c r="E26" s="38">
        <f>SUM($C$24:E24)</f>
        <v>0</v>
      </c>
      <c r="F26" s="38">
        <f>SUM($C$24:F24)</f>
        <v>0</v>
      </c>
      <c r="G26" s="38">
        <f>SUM($C$24:G24)</f>
        <v>0</v>
      </c>
      <c r="H26" s="38">
        <f>SUM($C$24:H24)</f>
        <v>0</v>
      </c>
      <c r="I26" s="38">
        <f>SUM($C$24:I24)</f>
        <v>0</v>
      </c>
      <c r="J26" s="38">
        <f>SUM($C$24:J24)</f>
        <v>0</v>
      </c>
      <c r="K26" s="38">
        <f>SUM($C$24:K24)</f>
        <v>0</v>
      </c>
      <c r="L26" s="39">
        <f>SUM($C$24:L24)</f>
        <v>0</v>
      </c>
    </row>
    <row r="27" spans="1:12" x14ac:dyDescent="0.2">
      <c r="A27" s="46" t="s">
        <v>36</v>
      </c>
      <c r="B27" s="47" t="s">
        <v>20</v>
      </c>
      <c r="C27" s="48">
        <f>SUM($C$25:C25)</f>
        <v>0</v>
      </c>
      <c r="D27" s="48">
        <f>SUM($C$25:D25)</f>
        <v>0</v>
      </c>
      <c r="E27" s="48">
        <f>SUM($C$25:E25)</f>
        <v>0</v>
      </c>
      <c r="F27" s="48">
        <f>SUM($C$25:F25)</f>
        <v>0</v>
      </c>
      <c r="G27" s="48">
        <f>SUM($C$25:G25)</f>
        <v>0</v>
      </c>
      <c r="H27" s="48">
        <f>SUM($C$25:H25)</f>
        <v>0</v>
      </c>
      <c r="I27" s="48">
        <f>SUM($C$25:I25)</f>
        <v>0</v>
      </c>
      <c r="J27" s="48">
        <f>SUM($C$25:J25)</f>
        <v>0</v>
      </c>
      <c r="K27" s="48">
        <f>SUM($C$25:K25)</f>
        <v>0</v>
      </c>
      <c r="L27" s="49">
        <f>SUM($C$25:L25)</f>
        <v>0</v>
      </c>
    </row>
    <row r="28" spans="1:12" x14ac:dyDescent="0.2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1"/>
    </row>
    <row r="29" spans="1:12" x14ac:dyDescent="0.2">
      <c r="A29" s="114" t="s">
        <v>37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5"/>
    </row>
    <row r="30" spans="1:12" x14ac:dyDescent="0.2">
      <c r="A30" s="33" t="s">
        <v>33</v>
      </c>
      <c r="B30" s="14">
        <v>0</v>
      </c>
      <c r="C30" s="18">
        <f>B30</f>
        <v>0</v>
      </c>
      <c r="D30" s="18">
        <f>C30*(1+$B$18)</f>
        <v>0</v>
      </c>
      <c r="E30" s="18">
        <f t="shared" ref="E30:L30" si="8">D30*(1+$B$18)</f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  <c r="J30" s="18">
        <f t="shared" si="8"/>
        <v>0</v>
      </c>
      <c r="K30" s="18">
        <f t="shared" si="8"/>
        <v>0</v>
      </c>
      <c r="L30" s="34">
        <f t="shared" si="8"/>
        <v>0</v>
      </c>
    </row>
    <row r="31" spans="1:12" x14ac:dyDescent="0.2">
      <c r="A31" s="26" t="s">
        <v>28</v>
      </c>
      <c r="B31" s="15"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35"/>
    </row>
    <row r="32" spans="1:12" x14ac:dyDescent="0.2">
      <c r="A32" s="26" t="s">
        <v>34</v>
      </c>
      <c r="B32" s="15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35"/>
    </row>
    <row r="33" spans="1:12" x14ac:dyDescent="0.2">
      <c r="A33" s="26" t="s">
        <v>38</v>
      </c>
      <c r="B33" s="8" t="s">
        <v>20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95">
        <v>0</v>
      </c>
    </row>
    <row r="34" spans="1:12" x14ac:dyDescent="0.2">
      <c r="A34" s="26" t="s">
        <v>39</v>
      </c>
      <c r="B34" s="8" t="s">
        <v>20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95">
        <v>0</v>
      </c>
    </row>
    <row r="35" spans="1:12" x14ac:dyDescent="0.2">
      <c r="A35" s="26" t="s">
        <v>30</v>
      </c>
      <c r="B35" s="8" t="s">
        <v>20</v>
      </c>
      <c r="C35" s="16">
        <v>0</v>
      </c>
      <c r="D35" s="17">
        <f>C35*(1+$B$19)</f>
        <v>0</v>
      </c>
      <c r="E35" s="17">
        <f>D35*(1+$B$19)</f>
        <v>0</v>
      </c>
      <c r="F35" s="17">
        <f t="shared" ref="F35:L35" si="9">E35*(1+$B$19)</f>
        <v>0</v>
      </c>
      <c r="G35" s="17">
        <f t="shared" si="9"/>
        <v>0</v>
      </c>
      <c r="H35" s="17">
        <f t="shared" si="9"/>
        <v>0</v>
      </c>
      <c r="I35" s="17">
        <f t="shared" si="9"/>
        <v>0</v>
      </c>
      <c r="J35" s="17">
        <f t="shared" si="9"/>
        <v>0</v>
      </c>
      <c r="K35" s="17">
        <f t="shared" si="9"/>
        <v>0</v>
      </c>
      <c r="L35" s="36">
        <f t="shared" si="9"/>
        <v>0</v>
      </c>
    </row>
    <row r="36" spans="1:12" x14ac:dyDescent="0.2">
      <c r="A36" s="26" t="s">
        <v>30</v>
      </c>
      <c r="B36" s="8" t="s">
        <v>20</v>
      </c>
      <c r="C36" s="16">
        <v>0</v>
      </c>
      <c r="D36" s="17">
        <f t="shared" ref="D36:L36" si="10">C36*(1+$B$19)</f>
        <v>0</v>
      </c>
      <c r="E36" s="17">
        <f t="shared" si="10"/>
        <v>0</v>
      </c>
      <c r="F36" s="17">
        <f t="shared" si="10"/>
        <v>0</v>
      </c>
      <c r="G36" s="17">
        <f t="shared" si="10"/>
        <v>0</v>
      </c>
      <c r="H36" s="17">
        <f t="shared" si="10"/>
        <v>0</v>
      </c>
      <c r="I36" s="17">
        <f t="shared" si="10"/>
        <v>0</v>
      </c>
      <c r="J36" s="17">
        <f t="shared" si="10"/>
        <v>0</v>
      </c>
      <c r="K36" s="17">
        <f t="shared" si="10"/>
        <v>0</v>
      </c>
      <c r="L36" s="36">
        <f t="shared" si="10"/>
        <v>0</v>
      </c>
    </row>
    <row r="37" spans="1:12" x14ac:dyDescent="0.2">
      <c r="A37" s="26" t="s">
        <v>31</v>
      </c>
      <c r="B37" s="8">
        <f>SUM(C37:L37)</f>
        <v>0</v>
      </c>
      <c r="C37" s="6">
        <f t="shared" ref="C37:L37" si="11">C13*C33*C30+C13*C35</f>
        <v>0</v>
      </c>
      <c r="D37" s="6">
        <f t="shared" si="11"/>
        <v>0</v>
      </c>
      <c r="E37" s="6">
        <f t="shared" si="11"/>
        <v>0</v>
      </c>
      <c r="F37" s="6">
        <f t="shared" si="11"/>
        <v>0</v>
      </c>
      <c r="G37" s="6">
        <f t="shared" si="11"/>
        <v>0</v>
      </c>
      <c r="H37" s="6">
        <f t="shared" si="11"/>
        <v>0</v>
      </c>
      <c r="I37" s="6">
        <f t="shared" si="11"/>
        <v>0</v>
      </c>
      <c r="J37" s="6">
        <f t="shared" si="11"/>
        <v>0</v>
      </c>
      <c r="K37" s="6">
        <f t="shared" si="11"/>
        <v>0</v>
      </c>
      <c r="L37" s="28">
        <f t="shared" si="11"/>
        <v>0</v>
      </c>
    </row>
    <row r="38" spans="1:12" x14ac:dyDescent="0.2">
      <c r="A38" s="26" t="s">
        <v>32</v>
      </c>
      <c r="B38" s="8">
        <f>SUM(C38:L38)</f>
        <v>0</v>
      </c>
      <c r="C38" s="6">
        <f>C14*C30*C34+C14*C36</f>
        <v>0</v>
      </c>
      <c r="D38" s="6">
        <f t="shared" ref="D38:L38" si="12">D14*D30*D34+D14*D36</f>
        <v>0</v>
      </c>
      <c r="E38" s="6">
        <f t="shared" si="12"/>
        <v>0</v>
      </c>
      <c r="F38" s="6">
        <f t="shared" si="12"/>
        <v>0</v>
      </c>
      <c r="G38" s="6">
        <f t="shared" si="12"/>
        <v>0</v>
      </c>
      <c r="H38" s="6">
        <f t="shared" si="12"/>
        <v>0</v>
      </c>
      <c r="I38" s="6">
        <f t="shared" si="12"/>
        <v>0</v>
      </c>
      <c r="J38" s="6">
        <f t="shared" si="12"/>
        <v>0</v>
      </c>
      <c r="K38" s="6">
        <f t="shared" si="12"/>
        <v>0</v>
      </c>
      <c r="L38" s="28">
        <f t="shared" si="12"/>
        <v>0</v>
      </c>
    </row>
    <row r="39" spans="1:12" x14ac:dyDescent="0.2">
      <c r="A39" s="37" t="s">
        <v>35</v>
      </c>
      <c r="B39" s="8" t="s">
        <v>20</v>
      </c>
      <c r="C39" s="38">
        <f>SUM($C$37:C37)</f>
        <v>0</v>
      </c>
      <c r="D39" s="38">
        <f>SUM($C$37:D37)</f>
        <v>0</v>
      </c>
      <c r="E39" s="38">
        <f>SUM($C$37:E37)</f>
        <v>0</v>
      </c>
      <c r="F39" s="38">
        <f>SUM($C$37:F37)</f>
        <v>0</v>
      </c>
      <c r="G39" s="38">
        <f>SUM($C$37:G37)</f>
        <v>0</v>
      </c>
      <c r="H39" s="38">
        <f>SUM($C$37:H37)</f>
        <v>0</v>
      </c>
      <c r="I39" s="38">
        <f>SUM($C$37:I37)</f>
        <v>0</v>
      </c>
      <c r="J39" s="38">
        <f>SUM($C$37:J37)</f>
        <v>0</v>
      </c>
      <c r="K39" s="38">
        <f>SUM($C$37:K37)</f>
        <v>0</v>
      </c>
      <c r="L39" s="39">
        <f>SUM($C$37:L37)</f>
        <v>0</v>
      </c>
    </row>
    <row r="40" spans="1:12" x14ac:dyDescent="0.2">
      <c r="A40" s="46" t="s">
        <v>36</v>
      </c>
      <c r="B40" s="47" t="s">
        <v>20</v>
      </c>
      <c r="C40" s="48">
        <f>SUM($C$38:C38)</f>
        <v>0</v>
      </c>
      <c r="D40" s="48">
        <f>SUM($C$38:D38)</f>
        <v>0</v>
      </c>
      <c r="E40" s="48">
        <f>SUM($C$38:E38)</f>
        <v>0</v>
      </c>
      <c r="F40" s="48">
        <f>SUM($C$38:F38)</f>
        <v>0</v>
      </c>
      <c r="G40" s="48">
        <f>SUM($C$38:G38)</f>
        <v>0</v>
      </c>
      <c r="H40" s="48">
        <f>SUM($C$38:H38)</f>
        <v>0</v>
      </c>
      <c r="I40" s="48">
        <f>SUM($C$38:I38)</f>
        <v>0</v>
      </c>
      <c r="J40" s="48">
        <f>SUM($C$38:J38)</f>
        <v>0</v>
      </c>
      <c r="K40" s="48">
        <f>SUM($C$38:K38)</f>
        <v>0</v>
      </c>
      <c r="L40" s="49">
        <f>SUM($C$38:L38)</f>
        <v>0</v>
      </c>
    </row>
    <row r="41" spans="1:12" x14ac:dyDescent="0.2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1"/>
    </row>
    <row r="42" spans="1:12" x14ac:dyDescent="0.2">
      <c r="A42" s="114" t="s">
        <v>40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5"/>
    </row>
    <row r="43" spans="1:12" x14ac:dyDescent="0.2">
      <c r="A43" s="33" t="s">
        <v>41</v>
      </c>
      <c r="B43" s="19">
        <f>SUM(C43:L43)</f>
        <v>0</v>
      </c>
      <c r="C43" s="20"/>
      <c r="D43" s="20"/>
      <c r="E43" s="20"/>
      <c r="F43" s="20"/>
      <c r="G43" s="20"/>
      <c r="H43" s="20"/>
      <c r="I43" s="20"/>
      <c r="J43" s="20"/>
      <c r="K43" s="20"/>
      <c r="L43" s="40"/>
    </row>
    <row r="44" spans="1:12" x14ac:dyDescent="0.2">
      <c r="A44" s="26" t="s">
        <v>42</v>
      </c>
      <c r="B44" s="19">
        <f>SUM(C44:L44)</f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41"/>
    </row>
    <row r="45" spans="1:12" x14ac:dyDescent="0.2">
      <c r="A45" s="26" t="s">
        <v>35</v>
      </c>
      <c r="B45" s="19" t="s">
        <v>20</v>
      </c>
      <c r="C45" s="19">
        <f>SUM($C$43:C43)</f>
        <v>0</v>
      </c>
      <c r="D45" s="19">
        <f>SUM($C$43:D43)</f>
        <v>0</v>
      </c>
      <c r="E45" s="19">
        <f>SUM($C$43:E43)</f>
        <v>0</v>
      </c>
      <c r="F45" s="19">
        <f>SUM($C$43:F43)</f>
        <v>0</v>
      </c>
      <c r="G45" s="19">
        <f>SUM($C$43:G43)</f>
        <v>0</v>
      </c>
      <c r="H45" s="19">
        <f>SUM($C$43:H43)</f>
        <v>0</v>
      </c>
      <c r="I45" s="19">
        <f>SUM($C$43:I43)</f>
        <v>0</v>
      </c>
      <c r="J45" s="19">
        <f>SUM($C$43:J43)</f>
        <v>0</v>
      </c>
      <c r="K45" s="19">
        <f>SUM($C$43:K43)</f>
        <v>0</v>
      </c>
      <c r="L45" s="42">
        <f>SUM($C$43:L43)</f>
        <v>0</v>
      </c>
    </row>
    <row r="46" spans="1:12" x14ac:dyDescent="0.2">
      <c r="A46" s="43" t="s">
        <v>36</v>
      </c>
      <c r="B46" s="44" t="s">
        <v>20</v>
      </c>
      <c r="C46" s="44">
        <f>SUM($C$44:C44)</f>
        <v>0</v>
      </c>
      <c r="D46" s="44">
        <f>SUM($C$44:D44)</f>
        <v>0</v>
      </c>
      <c r="E46" s="44">
        <f>SUM($C$44:E44)</f>
        <v>0</v>
      </c>
      <c r="F46" s="44">
        <f>SUM($C$44:F44)</f>
        <v>0</v>
      </c>
      <c r="G46" s="44">
        <f>SUM($C$44:G44)</f>
        <v>0</v>
      </c>
      <c r="H46" s="44">
        <f>SUM($C$44:H44)</f>
        <v>0</v>
      </c>
      <c r="I46" s="44">
        <f>SUM($C$44:I44)</f>
        <v>0</v>
      </c>
      <c r="J46" s="44">
        <f>SUM($C$44:J44)</f>
        <v>0</v>
      </c>
      <c r="K46" s="44">
        <f>SUM($C$44:K44)</f>
        <v>0</v>
      </c>
      <c r="L46" s="45">
        <f>SUM($C$44:L44)</f>
        <v>0</v>
      </c>
    </row>
    <row r="48" spans="1:12" x14ac:dyDescent="0.2">
      <c r="A48" s="96" t="s">
        <v>54</v>
      </c>
      <c r="B48" s="87"/>
      <c r="C48" s="87"/>
      <c r="D48" s="87"/>
      <c r="E48" s="87"/>
      <c r="F48" s="87"/>
    </row>
    <row r="49" spans="1:6" x14ac:dyDescent="0.2">
      <c r="A49" s="96" t="s">
        <v>55</v>
      </c>
      <c r="B49" s="87"/>
      <c r="C49" s="87"/>
      <c r="D49" s="87"/>
      <c r="E49" s="87"/>
      <c r="F49" s="87"/>
    </row>
  </sheetData>
  <mergeCells count="5">
    <mergeCell ref="A7:B7"/>
    <mergeCell ref="A16:L16"/>
    <mergeCell ref="A12:L12"/>
    <mergeCell ref="A29:L29"/>
    <mergeCell ref="A42:L42"/>
  </mergeCells>
  <conditionalFormatting sqref="A16:L27">
    <cfRule type="expression" dxfId="4" priority="4">
      <formula>$B$8="NIE"</formula>
    </cfRule>
  </conditionalFormatting>
  <conditionalFormatting sqref="A29:L40">
    <cfRule type="expression" dxfId="3" priority="3">
      <formula>$B$9="nie"</formula>
    </cfRule>
  </conditionalFormatting>
  <conditionalFormatting sqref="A42:L46 A48">
    <cfRule type="expression" dxfId="2" priority="2">
      <formula>$B$10="nie"</formula>
    </cfRule>
  </conditionalFormatting>
  <conditionalFormatting sqref="A49">
    <cfRule type="expression" dxfId="1" priority="1">
      <formula>$B$10="NIE"</formula>
    </cfRule>
  </conditionalFormatting>
  <conditionalFormatting sqref="C1:L1">
    <cfRule type="containsText" dxfId="0" priority="5" operator="containsText" text="navrat">
      <formula>NOT(ISERROR(SEARCH("navrat",C1)))</formula>
    </cfRule>
  </conditionalFormatting>
  <dataValidations count="1">
    <dataValidation type="list" allowBlank="1" showInputMessage="1" showErrorMessage="1" sqref="B8:B10">
      <formula1>"ANO,NIE"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SUMAR</vt:lpstr>
      <vt:lpstr>Kalkulacka_OBMENA IKT</vt:lpstr>
      <vt:lpstr>Kalkulacka_PODPORA_Agendy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ŠVEDOVÁ Jana</cp:lastModifiedBy>
  <dcterms:created xsi:type="dcterms:W3CDTF">2021-07-29T07:17:45Z</dcterms:created>
  <dcterms:modified xsi:type="dcterms:W3CDTF">2023-11-27T09:58:24Z</dcterms:modified>
</cp:coreProperties>
</file>