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47.Súdna väzba" sheetId="1" r:id="rId1"/>
  </sheets>
  <externalReferences>
    <externalReference r:id="rId4"/>
  </externalReferences>
  <definedNames>
    <definedName name="_xlnm.Print_Area" localSheetId="0">'47.Súdna väzba'!$A$1:$M$28</definedName>
  </definedNames>
  <calcPr fullCalcOnLoad="1"/>
</workbook>
</file>

<file path=xl/sharedStrings.xml><?xml version="1.0" encoding="utf-8"?>
<sst xmlns="http://schemas.openxmlformats.org/spreadsheetml/2006/main" count="63" uniqueCount="23">
  <si>
    <t xml:space="preserve">PREHĽAD O DĹŽKE SÚDNEJ VÄZBY NA OKRESNÝCH SÚDOCH V ROKU  2008 </t>
  </si>
  <si>
    <t>Kraj</t>
  </si>
  <si>
    <t>Počet osôb</t>
  </si>
  <si>
    <t>do 3 mesiacov</t>
  </si>
  <si>
    <t>od 3 do 6 mesiacov</t>
  </si>
  <si>
    <t>od 6 mesiacov         do 1 roka</t>
  </si>
  <si>
    <t>od 1 do 2 rokov</t>
  </si>
  <si>
    <t>viac ako 2 roky</t>
  </si>
  <si>
    <t>Priemer    v dňoch</t>
  </si>
  <si>
    <t>počet</t>
  </si>
  <si>
    <t>%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</si>
  <si>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</si>
  <si>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</si>
  <si>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</si>
  <si>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</si>
  <si>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</si>
  <si>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</si>
  <si>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</si>
  <si>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</si>
  <si>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</si>
  <si>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PREHĽAD O DĹŽKE SÚDNEJ VÄZBY NA KRAJSKÝCH SÚDOCH V ROKU 2008</t>
  </si>
  <si>
    <t>ŠP.SÚD</t>
  </si>
  <si>
    <t>-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</si>
</sst>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inden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2"/>
    </xf>
    <xf numFmtId="3" fontId="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 indent="1"/>
    </xf>
    <xf numFmtId="0" fontId="0" fillId="0" borderId="15" xfId="0" applyBorder="1" applyAlignment="1">
      <alignment horizontal="right" vertical="center" indent="1"/>
    </xf>
    <xf numFmtId="168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right" vertical="center" wrapText="1" indent="2"/>
    </xf>
    <xf numFmtId="168" fontId="0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right" vertical="center" wrapText="1" indent="2"/>
    </xf>
    <xf numFmtId="168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 indent="1"/>
    </xf>
    <xf numFmtId="3" fontId="2" fillId="0" borderId="20" xfId="0" applyNumberFormat="1" applyFont="1" applyBorder="1" applyAlignment="1">
      <alignment horizontal="right" vertical="center" wrapText="1" indent="1"/>
    </xf>
    <xf numFmtId="168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2"/>
    </xf>
    <xf numFmtId="168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2"/>
    </xf>
    <xf numFmtId="3" fontId="2" fillId="0" borderId="2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2"/>
    </xf>
    <xf numFmtId="0" fontId="0" fillId="0" borderId="24" xfId="0" applyFont="1" applyBorder="1" applyAlignment="1">
      <alignment horizontal="right" vertical="center" wrapText="1" indent="2"/>
    </xf>
    <xf numFmtId="168" fontId="0" fillId="0" borderId="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 indent="2"/>
    </xf>
    <xf numFmtId="168" fontId="0" fillId="0" borderId="2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 indent="2"/>
    </xf>
    <xf numFmtId="3" fontId="2" fillId="0" borderId="28" xfId="0" applyNumberFormat="1" applyFont="1" applyBorder="1" applyAlignment="1">
      <alignment horizontal="right" vertical="center" wrapText="1" indent="2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loha%20D\Varga\Ro&#269;enka%202008\AKTUAL_R_2008\03.TRESTN&#193;%20AGENDA\01Roc2008-TREST_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Trest.ag.-OS (1)"/>
      <sheetName val="02.Trest.ag.-OS (2)"/>
      <sheetName val="03.Trest.ag.-OS (3)"/>
      <sheetName val="04.Trest.ag.-KS (1)"/>
      <sheetName val="05.Trest.ag.-KS (2)"/>
      <sheetName val="06.Trest.ag.-KS 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."/>
      <sheetName val="34.Oslobodenie(1)"/>
      <sheetName val="35.Dom.väzenie"/>
      <sheetName val="36.Oslobodenie(2)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  <sheetDataSet>
      <sheetData sheetId="47">
        <row r="5">
          <cell r="C5">
            <v>83</v>
          </cell>
          <cell r="E5">
            <v>207</v>
          </cell>
          <cell r="I5">
            <v>2</v>
          </cell>
        </row>
        <row r="6">
          <cell r="C6">
            <v>60</v>
          </cell>
          <cell r="E6">
            <v>84</v>
          </cell>
          <cell r="I6">
            <v>2</v>
          </cell>
        </row>
        <row r="7">
          <cell r="C7">
            <v>89</v>
          </cell>
          <cell r="E7">
            <v>74</v>
          </cell>
          <cell r="I7">
            <v>1</v>
          </cell>
        </row>
        <row r="8">
          <cell r="C8">
            <v>82</v>
          </cell>
          <cell r="E8">
            <v>166</v>
          </cell>
          <cell r="I8">
            <v>2</v>
          </cell>
        </row>
        <row r="9">
          <cell r="C9">
            <v>117</v>
          </cell>
          <cell r="E9">
            <v>88</v>
          </cell>
          <cell r="I9">
            <v>1</v>
          </cell>
        </row>
        <row r="10">
          <cell r="C10">
            <v>115</v>
          </cell>
          <cell r="E10">
            <v>159</v>
          </cell>
          <cell r="I10">
            <v>1</v>
          </cell>
        </row>
        <row r="11">
          <cell r="C11">
            <v>139</v>
          </cell>
          <cell r="E11">
            <v>105</v>
          </cell>
          <cell r="I11">
            <v>5</v>
          </cell>
        </row>
        <row r="12">
          <cell r="C12">
            <v>147</v>
          </cell>
          <cell r="E12">
            <v>138</v>
          </cell>
          <cell r="I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2"/>
  <dimension ref="A1:M28"/>
  <sheetViews>
    <sheetView tabSelected="1" zoomScaleSheetLayoutView="100" workbookViewId="0" topLeftCell="A1">
      <selection activeCell="O33" sqref="O33"/>
    </sheetView>
  </sheetViews>
  <sheetFormatPr defaultColWidth="9.140625" defaultRowHeight="12.75"/>
  <cols>
    <col min="1" max="1" width="8.7109375" style="0" customWidth="1"/>
    <col min="2" max="2" width="9.8515625" style="0" customWidth="1"/>
    <col min="3" max="12" width="9.28125" style="0" customWidth="1"/>
    <col min="13" max="13" width="8.281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29.25" customHeight="1" thickTop="1">
      <c r="A3" s="4" t="s">
        <v>1</v>
      </c>
      <c r="B3" s="5" t="s">
        <v>2</v>
      </c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7" t="s">
        <v>8</v>
      </c>
    </row>
    <row r="4" spans="1:13" s="3" customFormat="1" ht="16.5" customHeight="1" thickBot="1">
      <c r="A4" s="8"/>
      <c r="B4" s="9"/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1"/>
    </row>
    <row r="5" spans="1:13" s="3" customFormat="1" ht="16.5" customHeight="1" thickTop="1">
      <c r="A5" s="12" t="s">
        <v>11</v>
      </c>
      <c r="B5" s="13">
        <f aca="true" t="shared" si="0" ref="B5:B12">SUM(C5+E5+G5+I5+K5)</f>
        <v>308</v>
      </c>
      <c r="C5" s="14">
        <v>192</v>
      </c>
      <c r="D5" s="15">
        <f>'[1]48.Súdna väzba-PK'!C5/B5*100</f>
        <v>26.948051948051948</v>
      </c>
      <c r="E5" s="3">
        <v>58</v>
      </c>
      <c r="F5" s="15">
        <f>'[1]48.Súdna väzba-PK'!E5/B5*100</f>
        <v>67.20779220779221</v>
      </c>
      <c r="G5" s="16">
        <v>46</v>
      </c>
      <c r="H5" s="15">
        <f aca="true" t="shared" si="1" ref="H5:H13">G5/B5*100</f>
        <v>14.935064935064934</v>
      </c>
      <c r="I5" s="3">
        <v>12</v>
      </c>
      <c r="J5" s="15">
        <f>'[1]48.Súdna väzba-PK'!I5/B5*100</f>
        <v>0.6493506493506493</v>
      </c>
      <c r="K5" s="16">
        <v>0</v>
      </c>
      <c r="L5" s="15">
        <f aca="true" t="shared" si="2" ref="L5:L13">K5/B5*100</f>
        <v>0</v>
      </c>
      <c r="M5" s="17">
        <f aca="true" t="shared" si="3" ref="M5:M13">(C5*60+E5*135+G5*270+I5*540+K5*1080)/B5</f>
        <v>124.18831168831169</v>
      </c>
    </row>
    <row r="6" spans="1:13" s="3" customFormat="1" ht="16.5" customHeight="1">
      <c r="A6" s="18" t="s">
        <v>12</v>
      </c>
      <c r="B6" s="19">
        <f t="shared" si="0"/>
        <v>162</v>
      </c>
      <c r="C6" s="20">
        <v>115</v>
      </c>
      <c r="D6" s="21">
        <f>'[1]48.Súdna väzba-PK'!C6/B6*100</f>
        <v>37.03703703703704</v>
      </c>
      <c r="E6" s="22">
        <v>22</v>
      </c>
      <c r="F6" s="21">
        <f>'[1]48.Súdna väzba-PK'!E6/B6*100</f>
        <v>51.85185185185185</v>
      </c>
      <c r="G6" s="23">
        <v>19</v>
      </c>
      <c r="H6" s="21">
        <f t="shared" si="1"/>
        <v>11.728395061728394</v>
      </c>
      <c r="I6" s="22">
        <v>5</v>
      </c>
      <c r="J6" s="21">
        <f>'[1]48.Súdna väzba-PK'!I6/B6*100</f>
        <v>1.2345679012345678</v>
      </c>
      <c r="K6" s="23">
        <v>1</v>
      </c>
      <c r="L6" s="21">
        <f t="shared" si="2"/>
        <v>0.6172839506172839</v>
      </c>
      <c r="M6" s="17">
        <f t="shared" si="3"/>
        <v>115.92592592592592</v>
      </c>
    </row>
    <row r="7" spans="1:13" s="3" customFormat="1" ht="16.5" customHeight="1">
      <c r="A7" s="18" t="s">
        <v>13</v>
      </c>
      <c r="B7" s="19">
        <f t="shared" si="0"/>
        <v>185</v>
      </c>
      <c r="C7" s="20">
        <v>133</v>
      </c>
      <c r="D7" s="21">
        <f>'[1]48.Súdna väzba-PK'!C7/B7*100</f>
        <v>48.10810810810811</v>
      </c>
      <c r="E7" s="22">
        <v>27</v>
      </c>
      <c r="F7" s="21">
        <f>'[1]48.Súdna väzba-PK'!E7/B7*100</f>
        <v>40</v>
      </c>
      <c r="G7" s="23">
        <v>23</v>
      </c>
      <c r="H7" s="21">
        <f t="shared" si="1"/>
        <v>12.432432432432433</v>
      </c>
      <c r="I7" s="22">
        <v>2</v>
      </c>
      <c r="J7" s="21">
        <f>'[1]48.Súdna väzba-PK'!I7/B7*100</f>
        <v>0.5405405405405406</v>
      </c>
      <c r="K7" s="23">
        <v>0</v>
      </c>
      <c r="L7" s="21">
        <f t="shared" si="2"/>
        <v>0</v>
      </c>
      <c r="M7" s="17">
        <f t="shared" si="3"/>
        <v>102.24324324324324</v>
      </c>
    </row>
    <row r="8" spans="1:13" s="3" customFormat="1" ht="16.5" customHeight="1">
      <c r="A8" s="18" t="s">
        <v>14</v>
      </c>
      <c r="B8" s="19">
        <f t="shared" si="0"/>
        <v>302</v>
      </c>
      <c r="C8" s="20">
        <v>196</v>
      </c>
      <c r="D8" s="21">
        <f>'[1]48.Súdna väzba-PK'!C8/B8*100</f>
        <v>27.1523178807947</v>
      </c>
      <c r="E8" s="22">
        <v>37</v>
      </c>
      <c r="F8" s="21">
        <f>'[1]48.Súdna väzba-PK'!E8/B8*100</f>
        <v>54.966887417218544</v>
      </c>
      <c r="G8" s="23">
        <v>45</v>
      </c>
      <c r="H8" s="21">
        <f t="shared" si="1"/>
        <v>14.90066225165563</v>
      </c>
      <c r="I8" s="22">
        <v>24</v>
      </c>
      <c r="J8" s="21">
        <f>'[1]48.Súdna väzba-PK'!I8/B8*100</f>
        <v>0.6622516556291391</v>
      </c>
      <c r="K8" s="23">
        <v>0</v>
      </c>
      <c r="L8" s="21">
        <f t="shared" si="2"/>
        <v>0</v>
      </c>
      <c r="M8" s="17">
        <f t="shared" si="3"/>
        <v>138.62582781456953</v>
      </c>
    </row>
    <row r="9" spans="1:13" s="3" customFormat="1" ht="16.5" customHeight="1">
      <c r="A9" s="18" t="s">
        <v>15</v>
      </c>
      <c r="B9" s="19">
        <f t="shared" si="0"/>
        <v>207</v>
      </c>
      <c r="C9" s="20">
        <v>162</v>
      </c>
      <c r="D9" s="21">
        <f>'[1]48.Súdna väzba-PK'!C9/B9*100</f>
        <v>56.52173913043478</v>
      </c>
      <c r="E9" s="22">
        <v>27</v>
      </c>
      <c r="F9" s="21">
        <f>'[1]48.Súdna väzba-PK'!E9/B9*100</f>
        <v>42.51207729468599</v>
      </c>
      <c r="G9" s="23">
        <v>16</v>
      </c>
      <c r="H9" s="21">
        <f t="shared" si="1"/>
        <v>7.729468599033816</v>
      </c>
      <c r="I9" s="22">
        <v>2</v>
      </c>
      <c r="J9" s="21">
        <f>'[1]48.Súdna väzba-PK'!I9/B9*100</f>
        <v>0.4830917874396135</v>
      </c>
      <c r="K9" s="23">
        <v>0</v>
      </c>
      <c r="L9" s="21">
        <f t="shared" si="2"/>
        <v>0</v>
      </c>
      <c r="M9" s="17">
        <f t="shared" si="3"/>
        <v>90.65217391304348</v>
      </c>
    </row>
    <row r="10" spans="1:13" s="3" customFormat="1" ht="16.5" customHeight="1">
      <c r="A10" s="18" t="s">
        <v>16</v>
      </c>
      <c r="B10" s="19">
        <f t="shared" si="0"/>
        <v>282</v>
      </c>
      <c r="C10" s="20">
        <v>168</v>
      </c>
      <c r="D10" s="21">
        <f>'[1]48.Súdna väzba-PK'!C10/B10*100</f>
        <v>40.78014184397163</v>
      </c>
      <c r="E10" s="22">
        <v>55</v>
      </c>
      <c r="F10" s="21">
        <f>'[1]48.Súdna väzba-PK'!E10/B10*100</f>
        <v>56.38297872340425</v>
      </c>
      <c r="G10" s="23">
        <v>44</v>
      </c>
      <c r="H10" s="21">
        <f t="shared" si="1"/>
        <v>15.602836879432624</v>
      </c>
      <c r="I10" s="22">
        <v>15</v>
      </c>
      <c r="J10" s="21">
        <f>'[1]48.Súdna väzba-PK'!I10/B10*100</f>
        <v>0.3546099290780142</v>
      </c>
      <c r="K10" s="23">
        <v>0</v>
      </c>
      <c r="L10" s="21">
        <f t="shared" si="2"/>
        <v>0</v>
      </c>
      <c r="M10" s="17">
        <f t="shared" si="3"/>
        <v>132.9255319148936</v>
      </c>
    </row>
    <row r="11" spans="1:13" s="3" customFormat="1" ht="16.5" customHeight="1">
      <c r="A11" s="18" t="s">
        <v>17</v>
      </c>
      <c r="B11" s="19">
        <f t="shared" si="0"/>
        <v>242</v>
      </c>
      <c r="C11" s="20">
        <v>167</v>
      </c>
      <c r="D11" s="21">
        <f>'[1]48.Súdna väzba-PK'!C11/B11*100</f>
        <v>57.438016528925615</v>
      </c>
      <c r="E11" s="22">
        <v>28</v>
      </c>
      <c r="F11" s="21">
        <f>'[1]48.Súdna väzba-PK'!E11/B11*100</f>
        <v>43.388429752066116</v>
      </c>
      <c r="G11" s="23">
        <v>34</v>
      </c>
      <c r="H11" s="21">
        <f t="shared" si="1"/>
        <v>14.049586776859504</v>
      </c>
      <c r="I11" s="22">
        <v>12</v>
      </c>
      <c r="J11" s="21">
        <f>'[1]48.Súdna väzba-PK'!I11/B11*100</f>
        <v>2.066115702479339</v>
      </c>
      <c r="K11" s="23">
        <v>1</v>
      </c>
      <c r="L11" s="21">
        <f t="shared" si="2"/>
        <v>0.4132231404958678</v>
      </c>
      <c r="M11" s="17">
        <f t="shared" si="3"/>
        <v>126.19834710743801</v>
      </c>
    </row>
    <row r="12" spans="1:13" s="3" customFormat="1" ht="16.5" customHeight="1" thickBot="1">
      <c r="A12" s="18" t="s">
        <v>18</v>
      </c>
      <c r="B12" s="19">
        <f t="shared" si="0"/>
        <v>311</v>
      </c>
      <c r="C12" s="20">
        <v>216</v>
      </c>
      <c r="D12" s="24">
        <f>'[1]48.Súdna väzba-PK'!C12/B12*100</f>
        <v>47.266881028938904</v>
      </c>
      <c r="E12" s="25">
        <v>54</v>
      </c>
      <c r="F12" s="24">
        <f>'[1]48.Súdna väzba-PK'!E12/B12*100</f>
        <v>44.37299035369775</v>
      </c>
      <c r="G12" s="26">
        <v>33</v>
      </c>
      <c r="H12" s="21">
        <f t="shared" si="1"/>
        <v>10.610932475884244</v>
      </c>
      <c r="I12" s="22">
        <v>7</v>
      </c>
      <c r="J12" s="27">
        <f>'[1]48.Súdna väzba-PK'!I12/B12*100</f>
        <v>0.3215434083601286</v>
      </c>
      <c r="K12" s="23">
        <v>1</v>
      </c>
      <c r="L12" s="21">
        <f t="shared" si="2"/>
        <v>0.3215434083601286</v>
      </c>
      <c r="M12" s="28">
        <f t="shared" si="3"/>
        <v>109.38906752411576</v>
      </c>
    </row>
    <row r="13" spans="1:13" s="3" customFormat="1" ht="16.5" customHeight="1" thickBot="1" thickTop="1">
      <c r="A13" s="29" t="s">
        <v>19</v>
      </c>
      <c r="B13" s="30">
        <f>SUM(B5:B12)</f>
        <v>1999</v>
      </c>
      <c r="C13" s="31">
        <f>SUM(C5:C12)</f>
        <v>1349</v>
      </c>
      <c r="D13" s="32">
        <f>C13/B13*100</f>
        <v>67.48374187093546</v>
      </c>
      <c r="E13" s="33">
        <f>SUM(E5:E12)</f>
        <v>308</v>
      </c>
      <c r="F13" s="32">
        <f>E13/B13*100</f>
        <v>15.407703851925964</v>
      </c>
      <c r="G13" s="33">
        <f>SUM(G5:G12)</f>
        <v>260</v>
      </c>
      <c r="H13" s="34">
        <f t="shared" si="1"/>
        <v>13.006503251625812</v>
      </c>
      <c r="I13" s="35">
        <f>SUM(I5:I12)</f>
        <v>79</v>
      </c>
      <c r="J13" s="34">
        <f>I13/B13*100</f>
        <v>3.951975987993997</v>
      </c>
      <c r="K13" s="35">
        <f>SUM(K5:K12)</f>
        <v>3</v>
      </c>
      <c r="L13" s="34">
        <f t="shared" si="2"/>
        <v>0.1500750375187594</v>
      </c>
      <c r="M13" s="36">
        <f t="shared" si="3"/>
        <v>119.36968484242121</v>
      </c>
    </row>
    <row r="14" spans="1:13" s="3" customFormat="1" ht="15.75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s="3" customFormat="1" ht="16.5" customHeight="1">
      <c r="A15" s="1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3" customFormat="1" ht="7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29.25" customHeight="1" thickTop="1">
      <c r="A17" s="4" t="s">
        <v>1</v>
      </c>
      <c r="B17" s="5" t="s">
        <v>2</v>
      </c>
      <c r="C17" s="6" t="s">
        <v>3</v>
      </c>
      <c r="D17" s="6"/>
      <c r="E17" s="6" t="s">
        <v>4</v>
      </c>
      <c r="F17" s="6"/>
      <c r="G17" s="6" t="s">
        <v>5</v>
      </c>
      <c r="H17" s="6"/>
      <c r="I17" s="6" t="s">
        <v>6</v>
      </c>
      <c r="J17" s="6"/>
      <c r="K17" s="6" t="s">
        <v>7</v>
      </c>
      <c r="L17" s="6"/>
      <c r="M17" s="7" t="s">
        <v>8</v>
      </c>
    </row>
    <row r="18" spans="1:13" s="3" customFormat="1" ht="16.5" customHeight="1" thickBot="1">
      <c r="A18" s="8"/>
      <c r="B18" s="9"/>
      <c r="C18" s="10" t="s">
        <v>9</v>
      </c>
      <c r="D18" s="37" t="s">
        <v>10</v>
      </c>
      <c r="E18" s="10" t="s">
        <v>9</v>
      </c>
      <c r="F18" s="37" t="s">
        <v>10</v>
      </c>
      <c r="G18" s="10" t="s">
        <v>9</v>
      </c>
      <c r="H18" s="10" t="s">
        <v>10</v>
      </c>
      <c r="I18" s="10" t="s">
        <v>9</v>
      </c>
      <c r="J18" s="10" t="s">
        <v>10</v>
      </c>
      <c r="K18" s="10" t="s">
        <v>9</v>
      </c>
      <c r="L18" s="10" t="s">
        <v>10</v>
      </c>
      <c r="M18" s="11"/>
    </row>
    <row r="19" spans="1:13" s="3" customFormat="1" ht="16.5" customHeight="1" thickTop="1">
      <c r="A19" s="12" t="s">
        <v>11</v>
      </c>
      <c r="B19" s="38">
        <f aca="true" t="shared" si="4" ref="B19:B26">SUM(C19+E19+G19+I19+K19)</f>
        <v>3</v>
      </c>
      <c r="C19" s="39">
        <v>0</v>
      </c>
      <c r="D19" s="40">
        <f aca="true" t="shared" si="5" ref="D19:D26">C19/B19*100</f>
        <v>0</v>
      </c>
      <c r="E19" s="16">
        <v>0</v>
      </c>
      <c r="F19" s="40">
        <f aca="true" t="shared" si="6" ref="F19:F26">E19/B19*100</f>
        <v>0</v>
      </c>
      <c r="G19" s="16">
        <v>3</v>
      </c>
      <c r="H19" s="15">
        <f aca="true" t="shared" si="7" ref="H19:H26">G19/B19*100</f>
        <v>100</v>
      </c>
      <c r="I19" s="16">
        <v>0</v>
      </c>
      <c r="J19" s="15">
        <f aca="true" t="shared" si="8" ref="J19:J26">I19/B19*100</f>
        <v>0</v>
      </c>
      <c r="K19" s="16">
        <v>0</v>
      </c>
      <c r="L19" s="40">
        <f aca="true" t="shared" si="9" ref="L19:L26">K19/B19*100</f>
        <v>0</v>
      </c>
      <c r="M19" s="17">
        <f aca="true" t="shared" si="10" ref="M19:M26">(C19*60+E19*135+G19*270+I19*540+K19*1080)/B19</f>
        <v>270</v>
      </c>
    </row>
    <row r="20" spans="1:13" s="3" customFormat="1" ht="16.5" customHeight="1">
      <c r="A20" s="18" t="s">
        <v>12</v>
      </c>
      <c r="B20" s="41">
        <f t="shared" si="4"/>
        <v>4</v>
      </c>
      <c r="C20" s="23">
        <v>0</v>
      </c>
      <c r="D20" s="21">
        <f t="shared" si="5"/>
        <v>0</v>
      </c>
      <c r="E20" s="23">
        <v>0</v>
      </c>
      <c r="F20" s="42">
        <f t="shared" si="6"/>
        <v>0</v>
      </c>
      <c r="G20" s="23">
        <v>1</v>
      </c>
      <c r="H20" s="21">
        <f t="shared" si="7"/>
        <v>25</v>
      </c>
      <c r="I20" s="23">
        <v>3</v>
      </c>
      <c r="J20" s="21">
        <f t="shared" si="8"/>
        <v>75</v>
      </c>
      <c r="K20" s="23">
        <v>0</v>
      </c>
      <c r="L20" s="42">
        <f t="shared" si="9"/>
        <v>0</v>
      </c>
      <c r="M20" s="17">
        <f t="shared" si="10"/>
        <v>472.5</v>
      </c>
    </row>
    <row r="21" spans="1:13" s="3" customFormat="1" ht="16.5" customHeight="1">
      <c r="A21" s="18" t="s">
        <v>13</v>
      </c>
      <c r="B21" s="41">
        <f t="shared" si="4"/>
        <v>2</v>
      </c>
      <c r="C21" s="23">
        <v>0</v>
      </c>
      <c r="D21" s="21">
        <f t="shared" si="5"/>
        <v>0</v>
      </c>
      <c r="E21" s="23">
        <v>0</v>
      </c>
      <c r="F21" s="21">
        <f t="shared" si="6"/>
        <v>0</v>
      </c>
      <c r="G21" s="23">
        <v>2</v>
      </c>
      <c r="H21" s="21">
        <f t="shared" si="7"/>
        <v>100</v>
      </c>
      <c r="I21" s="23">
        <v>0</v>
      </c>
      <c r="J21" s="21">
        <f t="shared" si="8"/>
        <v>0</v>
      </c>
      <c r="K21" s="23">
        <v>0</v>
      </c>
      <c r="L21" s="21">
        <f t="shared" si="9"/>
        <v>0</v>
      </c>
      <c r="M21" s="17">
        <f t="shared" si="10"/>
        <v>270</v>
      </c>
    </row>
    <row r="22" spans="1:13" s="3" customFormat="1" ht="16.5" customHeight="1">
      <c r="A22" s="18" t="s">
        <v>14</v>
      </c>
      <c r="B22" s="41">
        <f t="shared" si="4"/>
        <v>12</v>
      </c>
      <c r="C22" s="23">
        <v>0</v>
      </c>
      <c r="D22" s="21">
        <f t="shared" si="5"/>
        <v>0</v>
      </c>
      <c r="E22" s="23">
        <v>6</v>
      </c>
      <c r="F22" s="21">
        <f t="shared" si="6"/>
        <v>50</v>
      </c>
      <c r="G22" s="23">
        <v>2</v>
      </c>
      <c r="H22" s="21">
        <f t="shared" si="7"/>
        <v>16.666666666666664</v>
      </c>
      <c r="I22" s="23">
        <v>3</v>
      </c>
      <c r="J22" s="21">
        <f t="shared" si="8"/>
        <v>25</v>
      </c>
      <c r="K22" s="23">
        <v>1</v>
      </c>
      <c r="L22" s="21">
        <f t="shared" si="9"/>
        <v>8.333333333333332</v>
      </c>
      <c r="M22" s="17">
        <f t="shared" si="10"/>
        <v>337.5</v>
      </c>
    </row>
    <row r="23" spans="1:13" s="3" customFormat="1" ht="16.5" customHeight="1">
      <c r="A23" s="18" t="s">
        <v>15</v>
      </c>
      <c r="B23" s="41">
        <f t="shared" si="4"/>
        <v>1</v>
      </c>
      <c r="C23" s="23">
        <v>0</v>
      </c>
      <c r="D23" s="42">
        <f t="shared" si="5"/>
        <v>0</v>
      </c>
      <c r="E23" s="23">
        <v>0</v>
      </c>
      <c r="F23" s="21">
        <f t="shared" si="6"/>
        <v>0</v>
      </c>
      <c r="G23" s="23">
        <v>0</v>
      </c>
      <c r="H23" s="21">
        <f t="shared" si="7"/>
        <v>0</v>
      </c>
      <c r="I23" s="23">
        <v>0</v>
      </c>
      <c r="J23" s="21">
        <f t="shared" si="8"/>
        <v>0</v>
      </c>
      <c r="K23" s="23">
        <v>1</v>
      </c>
      <c r="L23" s="21">
        <f t="shared" si="9"/>
        <v>100</v>
      </c>
      <c r="M23" s="17">
        <f t="shared" si="10"/>
        <v>1080</v>
      </c>
    </row>
    <row r="24" spans="1:13" s="3" customFormat="1" ht="16.5" customHeight="1">
      <c r="A24" s="18" t="s">
        <v>16</v>
      </c>
      <c r="B24" s="41">
        <f t="shared" si="4"/>
        <v>3</v>
      </c>
      <c r="C24" s="23">
        <v>0</v>
      </c>
      <c r="D24" s="21">
        <f t="shared" si="5"/>
        <v>0</v>
      </c>
      <c r="E24" s="23">
        <v>0</v>
      </c>
      <c r="F24" s="21">
        <f t="shared" si="6"/>
        <v>0</v>
      </c>
      <c r="G24" s="23">
        <v>0</v>
      </c>
      <c r="H24" s="21">
        <f t="shared" si="7"/>
        <v>0</v>
      </c>
      <c r="I24" s="23">
        <v>1</v>
      </c>
      <c r="J24" s="21">
        <f t="shared" si="8"/>
        <v>33.33333333333333</v>
      </c>
      <c r="K24" s="23">
        <v>2</v>
      </c>
      <c r="L24" s="21">
        <f t="shared" si="9"/>
        <v>66.66666666666666</v>
      </c>
      <c r="M24" s="17">
        <f t="shared" si="10"/>
        <v>900</v>
      </c>
    </row>
    <row r="25" spans="1:13" s="3" customFormat="1" ht="16.5" customHeight="1">
      <c r="A25" s="18" t="s">
        <v>17</v>
      </c>
      <c r="B25" s="41">
        <f t="shared" si="4"/>
        <v>1</v>
      </c>
      <c r="C25" s="23">
        <v>0</v>
      </c>
      <c r="D25" s="21">
        <f t="shared" si="5"/>
        <v>0</v>
      </c>
      <c r="E25" s="23">
        <v>0</v>
      </c>
      <c r="F25" s="21">
        <f t="shared" si="6"/>
        <v>0</v>
      </c>
      <c r="G25" s="23">
        <v>0</v>
      </c>
      <c r="H25" s="21">
        <f t="shared" si="7"/>
        <v>0</v>
      </c>
      <c r="I25" s="23">
        <v>1</v>
      </c>
      <c r="J25" s="21">
        <f t="shared" si="8"/>
        <v>100</v>
      </c>
      <c r="K25" s="23">
        <v>0</v>
      </c>
      <c r="L25" s="21">
        <f t="shared" si="9"/>
        <v>0</v>
      </c>
      <c r="M25" s="17">
        <f t="shared" si="10"/>
        <v>540</v>
      </c>
    </row>
    <row r="26" spans="1:13" s="3" customFormat="1" ht="16.5" customHeight="1">
      <c r="A26" s="18" t="s">
        <v>18</v>
      </c>
      <c r="B26" s="41">
        <f t="shared" si="4"/>
        <v>7</v>
      </c>
      <c r="C26" s="23">
        <v>0</v>
      </c>
      <c r="D26" s="27">
        <f t="shared" si="5"/>
        <v>0</v>
      </c>
      <c r="E26" s="23">
        <v>0</v>
      </c>
      <c r="F26" s="21">
        <f t="shared" si="6"/>
        <v>0</v>
      </c>
      <c r="G26" s="23">
        <v>1</v>
      </c>
      <c r="H26" s="21">
        <f t="shared" si="7"/>
        <v>14.285714285714285</v>
      </c>
      <c r="I26" s="23">
        <v>1</v>
      </c>
      <c r="J26" s="21">
        <f t="shared" si="8"/>
        <v>14.285714285714285</v>
      </c>
      <c r="K26" s="23">
        <v>5</v>
      </c>
      <c r="L26" s="21">
        <f t="shared" si="9"/>
        <v>71.42857142857143</v>
      </c>
      <c r="M26" s="43">
        <f t="shared" si="10"/>
        <v>887.1428571428571</v>
      </c>
    </row>
    <row r="27" spans="1:13" s="3" customFormat="1" ht="16.5" customHeight="1" thickBot="1">
      <c r="A27" s="44" t="s">
        <v>21</v>
      </c>
      <c r="B27" s="45">
        <v>0</v>
      </c>
      <c r="C27" s="16">
        <v>0</v>
      </c>
      <c r="D27" s="24" t="s">
        <v>22</v>
      </c>
      <c r="E27" s="16">
        <v>0</v>
      </c>
      <c r="F27" s="42" t="s">
        <v>22</v>
      </c>
      <c r="G27" s="16">
        <v>0</v>
      </c>
      <c r="H27" s="42" t="s">
        <v>22</v>
      </c>
      <c r="I27" s="16">
        <v>0</v>
      </c>
      <c r="J27" s="42" t="s">
        <v>22</v>
      </c>
      <c r="K27" s="16">
        <v>0</v>
      </c>
      <c r="L27" s="42" t="s">
        <v>22</v>
      </c>
      <c r="M27" s="28" t="s">
        <v>22</v>
      </c>
    </row>
    <row r="28" spans="1:13" s="3" customFormat="1" ht="16.5" customHeight="1" thickBot="1" thickTop="1">
      <c r="A28" s="29" t="s">
        <v>19</v>
      </c>
      <c r="B28" s="46">
        <f>SUM(B19:B27)</f>
        <v>33</v>
      </c>
      <c r="C28" s="46">
        <f>SUM(C19:C27)</f>
        <v>0</v>
      </c>
      <c r="D28" s="34">
        <f>C28/B28*100</f>
        <v>0</v>
      </c>
      <c r="E28" s="46">
        <f>SUM(E19:E27)</f>
        <v>6</v>
      </c>
      <c r="F28" s="34">
        <f>E28/B28*100</f>
        <v>18.181818181818183</v>
      </c>
      <c r="G28" s="46">
        <f>SUM(G19:G27)</f>
        <v>9</v>
      </c>
      <c r="H28" s="34">
        <f>G28/B28*100</f>
        <v>27.27272727272727</v>
      </c>
      <c r="I28" s="46">
        <f>SUM(I19:I27)</f>
        <v>9</v>
      </c>
      <c r="J28" s="34">
        <f>I28/B28*100</f>
        <v>27.27272727272727</v>
      </c>
      <c r="K28" s="46">
        <f>SUM(K19:K27)</f>
        <v>9</v>
      </c>
      <c r="L28" s="34">
        <f>K28/B28*100</f>
        <v>27.27272727272727</v>
      </c>
      <c r="M28" s="36">
        <f>(C28*60+E28*135+G28*270+I28*540+K28*1080)/B28</f>
        <v>540</v>
      </c>
    </row>
    <row r="29" ht="13.5" thickTop="1"/>
  </sheetData>
  <mergeCells count="21">
    <mergeCell ref="A1:M1"/>
    <mergeCell ref="C3:D3"/>
    <mergeCell ref="E3:F3"/>
    <mergeCell ref="A3:A4"/>
    <mergeCell ref="G3:H3"/>
    <mergeCell ref="A2:M2"/>
    <mergeCell ref="A14:M14"/>
    <mergeCell ref="B3:B4"/>
    <mergeCell ref="I3:J3"/>
    <mergeCell ref="K3:L3"/>
    <mergeCell ref="M3:M4"/>
    <mergeCell ref="A15:M15"/>
    <mergeCell ref="I17:J17"/>
    <mergeCell ref="M17:M18"/>
    <mergeCell ref="K17:L17"/>
    <mergeCell ref="A16:M16"/>
    <mergeCell ref="G17:H17"/>
    <mergeCell ref="A17:A18"/>
    <mergeCell ref="E17:F17"/>
    <mergeCell ref="B17:B18"/>
    <mergeCell ref="C17:D1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D13 F13 H13 J13 D28 F28 H28 J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2009-05-06T07:03:08Z</dcterms:created>
  <dcterms:modified xsi:type="dcterms:W3CDTF">2009-05-06T07:03:50Z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